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2011" sheetId="1" r:id="rId1"/>
  </sheets>
  <definedNames>
    <definedName name="_xlnm._FilterDatabase" localSheetId="0" hidden="1">'2011'!$A$13:$G$803</definedName>
    <definedName name="_xlnm.Print_Titles" localSheetId="0">'2011'!$13:$17</definedName>
    <definedName name="_xlnm.Print_Area" localSheetId="0">'2011'!$A$1:$BC$806</definedName>
  </definedNames>
  <calcPr fullCalcOnLoad="1"/>
</workbook>
</file>

<file path=xl/sharedStrings.xml><?xml version="1.0" encoding="utf-8"?>
<sst xmlns="http://schemas.openxmlformats.org/spreadsheetml/2006/main" count="3244" uniqueCount="482">
  <si>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</si>
  <si>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</si>
  <si>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</si>
  <si>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И.о.председателя Думы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</si>
  <si>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</si>
  <si>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</si>
  <si>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</si>
  <si>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</si>
  <si>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</si>
  <si>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</si>
  <si>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</si>
  <si>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</si>
  <si>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</si>
  <si>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</si>
  <si>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</si>
  <si>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инвентаризации инженерных сетей</t>
  </si>
  <si>
    <t>16.03.2011  №_____</t>
  </si>
  <si>
    <t xml:space="preserve">от 15.12.2010  №425 </t>
  </si>
  <si>
    <t>В том числе средства выше-стоящих бюджетов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</si>
  <si>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</si>
  <si>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на возмещение затрат по  капитальному ремонту общего имущества многоквартирных домов городского округа Тольятти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</si>
  <si>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</si>
  <si>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2011 год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</si>
  <si>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</si>
  <si>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</si>
  <si>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</si>
  <si>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</si>
  <si>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</si>
  <si>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</si>
  <si>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</si>
  <si>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</si>
  <si>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</si>
  <si>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</si>
  <si>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</si>
  <si>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</si>
  <si>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</si>
  <si>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</si>
  <si>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</si>
  <si>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</si>
  <si>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</si>
  <si>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</si>
  <si>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</si>
  <si>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</si>
  <si>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</si>
  <si>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</si>
  <si>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</si>
  <si>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</si>
  <si>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</si>
  <si>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</si>
  <si>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</si>
  <si>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</si>
  <si>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</si>
  <si>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</si>
  <si>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</si>
  <si>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</si>
  <si>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</si>
  <si>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</si>
  <si>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</si>
  <si>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Изменения 2010</t>
  </si>
  <si>
    <t>795 00 03</t>
  </si>
  <si>
    <t>795 00 04</t>
  </si>
  <si>
    <t>Сумма тыс.руб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</si>
  <si>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</si>
  <si>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</si>
  <si>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</si>
  <si>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</si>
  <si>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</si>
  <si>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</si>
  <si>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</si>
  <si>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</si>
  <si>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</si>
  <si>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</si>
  <si>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</si>
  <si>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</si>
  <si>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</si>
  <si>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</si>
  <si>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</si>
  <si>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</si>
  <si>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</si>
  <si>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</si>
  <si>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 xml:space="preserve">03 </t>
  </si>
  <si>
    <t>Областная целевая программа «Чистая вода» на 2010-2015 годы</t>
  </si>
  <si>
    <t>444 01 00</t>
  </si>
  <si>
    <t>Мероприятия в сфере средств массовой информации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</si>
  <si>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</si>
  <si>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</si>
  <si>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</si>
  <si>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</si>
  <si>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</si>
  <si>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</si>
  <si>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</si>
  <si>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</si>
  <si>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</si>
  <si>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505 47 00</t>
  </si>
  <si>
    <t xml:space="preserve">10 </t>
  </si>
  <si>
    <t>522 57 00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</si>
  <si>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</si>
  <si>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</si>
  <si>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</si>
  <si>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</si>
  <si>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</si>
  <si>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</si>
  <si>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</si>
  <si>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</si>
  <si>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</si>
  <si>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</si>
  <si>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</si>
  <si>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</si>
  <si>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</si>
  <si>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</si>
  <si>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</si>
  <si>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</si>
  <si>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</si>
  <si>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</si>
  <si>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</si>
  <si>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</si>
  <si>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</si>
  <si>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</si>
  <si>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</si>
  <si>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</si>
  <si>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</si>
  <si>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</si>
  <si>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</si>
  <si>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</si>
  <si>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</si>
  <si>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</si>
  <si>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</si>
  <si>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</si>
  <si>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</si>
  <si>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</si>
  <si>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</si>
  <si>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</si>
  <si>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</si>
  <si>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Приложение № 3</t>
  </si>
  <si>
    <t>Управление по жилищным вопросам мэрии городского округа Тольятти</t>
  </si>
  <si>
    <t>Ведомственная целевая программа «Семья и дети городского округа Тольятти на 2009-2011годы»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</si>
  <si>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</si>
  <si>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</si>
  <si>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</si>
  <si>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>Обеспечение мероприятий, направленных на ремонт индивидуальных жилых домов, в которых проживают ветераны Великой Отечественной войны 1941-1945 годов, вдовы инвалидов и участников Великой Отечественной войны 1941-1945 годов</t>
  </si>
  <si>
    <t>Приложение №4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</si>
  <si>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</si>
  <si>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</si>
  <si>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</si>
  <si>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</si>
  <si>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</si>
  <si>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</si>
  <si>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</si>
  <si>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</si>
  <si>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</si>
  <si>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</si>
  <si>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</si>
  <si>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</si>
  <si>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В.И.Дуцев</t>
  </si>
  <si>
    <t>А.И.Зверев</t>
  </si>
  <si>
    <t>522 42 00</t>
  </si>
  <si>
    <t>Всего</t>
  </si>
  <si>
    <t>Обеспечение мероприятий по улучшению жилищных условий молодых семей в рамках реализации городской целевой программы "Молодой семье - доступное жилье" на 2004-2010гг"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</si>
  <si>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</si>
  <si>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Приложение №5</t>
  </si>
  <si>
    <t>Изменения 2011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</si>
  <si>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</si>
  <si>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</si>
  <si>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</si>
  <si>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№6</t>
  </si>
  <si>
    <t>795 07 01</t>
  </si>
  <si>
    <t>795 07 02</t>
  </si>
  <si>
    <t>Мероприятия в рамках ведомственной целевой программы «Семья и дети городского округа Тольятти на 2009-2011годы»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</si>
  <si>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</si>
  <si>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020 00 00</t>
  </si>
  <si>
    <t>Обеспечение проведения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</si>
  <si>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</si>
  <si>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</si>
  <si>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Долгосрочная  программа «Поддержка и развитие малого и среднего предпринимательства  городского округа Тольятти на 2010-2015гг.»</t>
  </si>
  <si>
    <t>795 05 00</t>
  </si>
  <si>
    <t>Мероприятия в рамках долгосрочной  программы «Поддержка и развитие малого и среднего предпринимательства  городского округа Тольятти на 2010-2015гг.»</t>
  </si>
  <si>
    <t>795 05 01</t>
  </si>
  <si>
    <t>Проведение выборов и референдумов</t>
  </si>
  <si>
    <t>Долгосрочная целевая программа "Дети городского округа Тольятти на 2010-2020 годы"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</si>
  <si>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</si>
  <si>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</si>
  <si>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Управление организации муниципальных торгов мэрии городского округа Тольятти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</si>
  <si>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 дошкольного образования 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</si>
  <si>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</si>
  <si>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</si>
  <si>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795 13 00</t>
  </si>
  <si>
    <t>Долгосрочная целевая программа "Об энергосбережении и о повышении  энергетической эффективности в городском округе Тольятти на 2010-2014гг."</t>
  </si>
  <si>
    <t>351 00 05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</si>
  <si>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</si>
  <si>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>795 11 00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</si>
  <si>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</si>
  <si>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795 11 01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</si>
  <si>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</si>
  <si>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</si>
  <si>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</si>
  <si>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</si>
  <si>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</si>
  <si>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</si>
  <si>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</si>
  <si>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795 02 00</t>
  </si>
  <si>
    <t>795 18 00</t>
  </si>
  <si>
    <t>795 14 00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</si>
  <si>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</si>
  <si>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 xml:space="preserve">Обеспечение мероприятий по капитальному ремонту  многоквартирных домов и переселению граждан из аварийного жилищного  фонда </t>
  </si>
  <si>
    <t>098 00 00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</si>
  <si>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</si>
  <si>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 xml:space="preserve">Обеспечение мероприятий по капитальному ремонту многоквартирных домов  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</si>
  <si>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</si>
  <si>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13</t>
  </si>
  <si>
    <t>Обслуживание внутреннего  государственного и муниципального долга</t>
  </si>
  <si>
    <t>Дорожное хозяйство (дорожные фонды)</t>
  </si>
  <si>
    <t>Долгосрочная целевая программа "Развитие физической культуры и спорта на территории городского округа Тольятти на 2011-2020 годы"</t>
  </si>
  <si>
    <t xml:space="preserve">11 </t>
  </si>
  <si>
    <t>Массовый спорт</t>
  </si>
  <si>
    <t>Другие вопросы в области здравоохранения</t>
  </si>
  <si>
    <t>Реализация мер социальной поддержки отдельных категорий граждан</t>
  </si>
  <si>
    <t>505 55 00</t>
  </si>
  <si>
    <t>Обеспечение мер социальной поддержки ветеранов труда и тружеников тыла</t>
  </si>
  <si>
    <t>505 55 20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</si>
  <si>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</si>
  <si>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</si>
  <si>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</si>
  <si>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</si>
  <si>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Содержание органов местного самоуправления</t>
  </si>
  <si>
    <t>Организация деятельности административных комиссий</t>
  </si>
  <si>
    <t>521 04 00</t>
  </si>
  <si>
    <t>Организация транспортного обслуживания населения на садово-дачные массивы</t>
  </si>
  <si>
    <t>521 05 00</t>
  </si>
  <si>
    <t>520 57 00</t>
  </si>
  <si>
    <t>520 23 00</t>
  </si>
  <si>
    <t>520 52 00</t>
  </si>
  <si>
    <t>Оказание медпомощи малоимущим пенсионерам и инвалидам в отделениях сестринского ухода</t>
  </si>
  <si>
    <t>Оказание медпомощи одиноким тяжёлобольным при лечении в хосписах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</si>
  <si>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</si>
  <si>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</si>
  <si>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Организация деятельности в сфере охраны труда</t>
  </si>
  <si>
    <t>521 08 00</t>
  </si>
  <si>
    <t>521 11 00</t>
  </si>
  <si>
    <t>Организация деятельности в сфере охраны окружающей среды</t>
  </si>
  <si>
    <t>Водное хозяйство</t>
  </si>
  <si>
    <t>Управление земельных ресурсов мэрии городского округа Тольятти</t>
  </si>
  <si>
    <t>340 03 00</t>
  </si>
  <si>
    <t>Мероприятия по землеустройству и землепользованию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</si>
  <si>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</si>
  <si>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</si>
  <si>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</si>
  <si>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Охрана семьи и детства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</si>
  <si>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</si>
  <si>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</si>
  <si>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t>Долгосрочная целевая программа «Противодействие коррупции в городском округе Тольятти на 2010-2012 годы»</t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</si>
  <si>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</si>
  <si>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</si>
  <si>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</si>
  <si>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Физическая культура</t>
  </si>
  <si>
    <t>795 19 00</t>
  </si>
  <si>
    <t>Другие вопросы в области средств массовой информации</t>
  </si>
  <si>
    <t>Долгосрочная целевая программа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годы"</t>
  </si>
  <si>
    <t>015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</si>
  <si>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</si>
  <si>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016</t>
  </si>
  <si>
    <t>017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</si>
  <si>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</si>
  <si>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019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</si>
  <si>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технологическое присоединение к электрическим сетям ( до 100 кВт)</t>
  </si>
  <si>
    <t>014</t>
  </si>
  <si>
    <t>Долгосрочная  целевая программа «Поддержка и развитие малого и среднего предпринимательства  городского округа Тольятти на 2010-2015гг.»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</si>
  <si>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rFont val="Arial"/>
        <family val="2"/>
      </rPr>
      <t>»</t>
    </r>
  </si>
  <si>
    <t>340 00 01</t>
  </si>
  <si>
    <t>Субсидии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в сфере инвестиций и экономического развития городского округа Тольятти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</si>
  <si>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</si>
  <si>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Приложение № 6</t>
  </si>
  <si>
    <t>Вышестоящие</t>
  </si>
  <si>
    <t>521 12 00</t>
  </si>
  <si>
    <t>Организация деятельности в сфере обеспечения жильем отдельных категорий граждан</t>
  </si>
  <si>
    <t>522 56 00</t>
  </si>
  <si>
    <t>505 31 20</t>
  </si>
  <si>
    <t>505 34 02</t>
  </si>
  <si>
    <t>505 36 00</t>
  </si>
  <si>
    <t>795 20 00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</si>
  <si>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</si>
  <si>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Предоставление субсидий Муниципальному Фонду поддержки и развития субъектов малого и среднего предпринимательства городского округа Тольятти "Бизнес-Гарант"на развитие микрофинансирования, расширения доступа к микрофинансовым займам, для выдачи займов субъектам малого и среднего предпринимательства</t>
  </si>
  <si>
    <t>Перемещения</t>
  </si>
  <si>
    <t>Областная целевая программа «Строительство объектов образования на территории Самарской области в 2010-2016 годах»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</si>
  <si>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</si>
  <si>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</si>
  <si>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505 05 02</t>
  </si>
  <si>
    <t>Выплата единовременного пособия при передаче ребенка в семью, за исключением выплаты единовременного пособия при передаче ребенка на усыновление (удочерение)</t>
  </si>
  <si>
    <t>Обеспечение жильем отдельных категорий граждан, установленных федеральными законами от 12.01.95г. № 5-ФЗ «О ветеранах» и от 24.11.95г. №181-ФЗ «О социальной защите инвалидов в Российской Федерации»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</si>
  <si>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</si>
  <si>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мер социальной поддержки тружеников тыла</t>
  </si>
  <si>
    <t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</si>
  <si>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</si>
  <si>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</si>
  <si>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</si>
  <si>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</si>
  <si>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</si>
  <si>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</si>
  <si>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</si>
  <si>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</si>
  <si>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</si>
  <si>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</si>
  <si>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</si>
  <si>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</si>
  <si>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</si>
  <si>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</si>
  <si>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</si>
  <si>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</si>
  <si>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</si>
  <si>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</si>
  <si>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</si>
  <si>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</si>
  <si>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</si>
  <si>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</si>
  <si>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</si>
  <si>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</si>
  <si>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</si>
  <si>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</si>
  <si>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</si>
  <si>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</si>
  <si>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</si>
  <si>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</si>
  <si>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</si>
  <si>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</si>
  <si>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</si>
  <si>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</si>
  <si>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</si>
  <si>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</si>
  <si>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</si>
  <si>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</si>
  <si>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</si>
  <si>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</si>
  <si>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</si>
  <si>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</si>
  <si>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</si>
  <si>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</si>
  <si>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</si>
  <si>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</si>
  <si>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</si>
  <si>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</si>
  <si>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</si>
  <si>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</si>
  <si>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</si>
  <si>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</si>
  <si>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</si>
  <si>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</si>
  <si>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</si>
  <si>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</si>
  <si>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</si>
  <si>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</si>
  <si>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</si>
  <si>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</si>
  <si>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</si>
  <si>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</si>
  <si>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</si>
  <si>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</si>
  <si>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</si>
  <si>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</si>
  <si>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</si>
  <si>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</si>
  <si>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</si>
  <si>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</si>
  <si>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</si>
  <si>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</si>
  <si>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</si>
  <si>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</si>
  <si>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</si>
  <si>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</si>
  <si>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</si>
  <si>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</si>
  <si>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</si>
  <si>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</si>
  <si>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</si>
  <si>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</si>
  <si>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</si>
  <si>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</si>
  <si>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</si>
  <si>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</si>
  <si>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</si>
  <si>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</si>
  <si>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</si>
  <si>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</si>
  <si>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</si>
  <si>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</si>
  <si>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</si>
  <si>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</si>
  <si>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</si>
  <si>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</si>
  <si>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</si>
  <si>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</si>
  <si>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</si>
  <si>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</si>
  <si>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</si>
  <si>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</si>
  <si>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</si>
  <si>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</si>
  <si>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</si>
  <si>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</si>
  <si>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</si>
  <si>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</si>
  <si>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</si>
  <si>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</si>
  <si>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</si>
  <si>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</si>
  <si>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</si>
  <si>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</si>
  <si>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</si>
  <si>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</si>
  <si>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</si>
  <si>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</si>
  <si>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</si>
  <si>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</si>
  <si>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</si>
  <si>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</si>
  <si>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</si>
  <si>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</si>
  <si>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</si>
  <si>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</si>
  <si>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</si>
  <si>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Условно утвержденные расходы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</si>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</sst>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Arial"/>
      <family val="2"/>
    </font>
    <font>
      <sz val="18"/>
      <name val="Times New Roman"/>
      <family val="1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wrapText="1"/>
    </xf>
    <xf numFmtId="18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181" fontId="15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181" fontId="11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49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181" fontId="21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wrapText="1"/>
    </xf>
    <xf numFmtId="181" fontId="11" fillId="0" borderId="0" xfId="0" applyNumberFormat="1" applyFont="1" applyFill="1" applyBorder="1" applyAlignment="1">
      <alignment/>
    </xf>
    <xf numFmtId="3" fontId="15" fillId="0" borderId="5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5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5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center" wrapText="1"/>
    </xf>
    <xf numFmtId="181" fontId="15" fillId="0" borderId="6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3" fontId="15" fillId="0" borderId="6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/>
    </xf>
    <xf numFmtId="0" fontId="19" fillId="0" borderId="6" xfId="0" applyFont="1" applyFill="1" applyBorder="1" applyAlignment="1">
      <alignment horizontal="left" wrapText="1"/>
    </xf>
    <xf numFmtId="49" fontId="19" fillId="0" borderId="6" xfId="0" applyNumberFormat="1" applyFont="1" applyFill="1" applyBorder="1" applyAlignment="1">
      <alignment horizontal="center" wrapText="1"/>
    </xf>
    <xf numFmtId="181" fontId="19" fillId="0" borderId="6" xfId="0" applyNumberFormat="1" applyFont="1" applyFill="1" applyBorder="1" applyAlignment="1">
      <alignment horizontal="center" wrapText="1"/>
    </xf>
    <xf numFmtId="3" fontId="19" fillId="0" borderId="6" xfId="21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horizontal="center" wrapText="1"/>
    </xf>
    <xf numFmtId="3" fontId="11" fillId="0" borderId="6" xfId="21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181" fontId="11" fillId="0" borderId="6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3" fontId="0" fillId="0" borderId="6" xfId="0" applyNumberForma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3" fontId="15" fillId="0" borderId="9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19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" fontId="19" fillId="0" borderId="6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18" fillId="0" borderId="6" xfId="0" applyFont="1" applyFill="1" applyBorder="1" applyAlignment="1">
      <alignment horizontal="center"/>
    </xf>
    <xf numFmtId="3" fontId="21" fillId="0" borderId="6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 wrapText="1"/>
    </xf>
    <xf numFmtId="1" fontId="19" fillId="0" borderId="6" xfId="0" applyNumberFormat="1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/>
    </xf>
    <xf numFmtId="3" fontId="15" fillId="0" borderId="6" xfId="2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49" fontId="21" fillId="0" borderId="6" xfId="0" applyNumberFormat="1" applyFont="1" applyFill="1" applyBorder="1" applyAlignment="1">
      <alignment horizontal="center" wrapText="1"/>
    </xf>
    <xf numFmtId="181" fontId="21" fillId="0" borderId="6" xfId="0" applyNumberFormat="1" applyFont="1" applyFill="1" applyBorder="1" applyAlignment="1">
      <alignment horizontal="center" wrapText="1"/>
    </xf>
    <xf numFmtId="3" fontId="27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49" fontId="17" fillId="0" borderId="6" xfId="0" applyNumberFormat="1" applyFont="1" applyFill="1" applyBorder="1" applyAlignment="1">
      <alignment horizontal="center" wrapText="1"/>
    </xf>
    <xf numFmtId="0" fontId="17" fillId="0" borderId="6" xfId="0" applyNumberFormat="1" applyFont="1" applyFill="1" applyBorder="1" applyAlignment="1">
      <alignment horizontal="center" wrapText="1"/>
    </xf>
    <xf numFmtId="3" fontId="21" fillId="0" borderId="6" xfId="21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wrapText="1"/>
    </xf>
    <xf numFmtId="0" fontId="21" fillId="0" borderId="6" xfId="0" applyFont="1" applyFill="1" applyBorder="1" applyAlignment="1">
      <alignment horizontal="left" wrapText="1"/>
    </xf>
    <xf numFmtId="0" fontId="24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17" fillId="0" borderId="6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49" fontId="18" fillId="0" borderId="6" xfId="0" applyNumberFormat="1" applyFont="1" applyFill="1" applyBorder="1" applyAlignment="1">
      <alignment horizontal="center" wrapText="1"/>
    </xf>
    <xf numFmtId="1" fontId="23" fillId="0" borderId="6" xfId="0" applyNumberFormat="1" applyFont="1" applyFill="1" applyBorder="1" applyAlignment="1">
      <alignment horizontal="center" wrapText="1"/>
    </xf>
    <xf numFmtId="0" fontId="19" fillId="0" borderId="6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 wrapText="1"/>
    </xf>
    <xf numFmtId="1" fontId="18" fillId="0" borderId="6" xfId="0" applyNumberFormat="1" applyFont="1" applyFill="1" applyBorder="1" applyAlignment="1">
      <alignment horizontal="center" wrapText="1"/>
    </xf>
    <xf numFmtId="181" fontId="18" fillId="0" borderId="6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2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 wrapText="1"/>
    </xf>
    <xf numFmtId="0" fontId="19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18" fillId="0" borderId="6" xfId="21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7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29" fillId="0" borderId="0" xfId="0" applyFont="1" applyFill="1" applyBorder="1" applyAlignment="1">
      <alignment horizontal="right" wrapText="1"/>
    </xf>
    <xf numFmtId="3" fontId="17" fillId="0" borderId="5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/>
    </xf>
    <xf numFmtId="0" fontId="16" fillId="0" borderId="5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181" fontId="15" fillId="0" borderId="9" xfId="0" applyNumberFormat="1" applyFont="1" applyFill="1" applyBorder="1" applyAlignment="1">
      <alignment horizontal="center" vertical="center" wrapText="1"/>
    </xf>
    <xf numFmtId="181" fontId="15" fillId="0" borderId="3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69"/>
  <sheetViews>
    <sheetView showZeros="0" tabSelected="1" view="pageBreakPreview" zoomScale="75" zoomScaleNormal="75" zoomScaleSheetLayoutView="75" workbookViewId="0" topLeftCell="A791">
      <selection activeCell="BB804" sqref="BB804"/>
    </sheetView>
  </sheetViews>
  <sheetFormatPr defaultColWidth="9.00390625" defaultRowHeight="12.75"/>
  <cols>
    <col min="1" max="1" width="8.25390625" style="11" customWidth="1"/>
    <col min="2" max="2" width="44.25390625" style="17" customWidth="1"/>
    <col min="3" max="3" width="8.375" style="11" customWidth="1"/>
    <col min="4" max="4" width="7.75390625" style="11" customWidth="1"/>
    <col min="5" max="5" width="12.00390625" style="18" customWidth="1"/>
    <col min="6" max="6" width="15.25390625" style="11" customWidth="1"/>
    <col min="7" max="7" width="16.125" style="11" hidden="1" customWidth="1"/>
    <col min="8" max="8" width="17.625" style="11" hidden="1" customWidth="1"/>
    <col min="9" max="9" width="18.75390625" style="11" hidden="1" customWidth="1"/>
    <col min="10" max="10" width="20.375" style="19" hidden="1" customWidth="1"/>
    <col min="11" max="11" width="20.25390625" style="19" hidden="1" customWidth="1"/>
    <col min="12" max="12" width="10.75390625" style="19" hidden="1" customWidth="1"/>
    <col min="13" max="13" width="11.625" style="19" hidden="1" customWidth="1"/>
    <col min="14" max="14" width="9.625" style="20" hidden="1" customWidth="1"/>
    <col min="15" max="15" width="9.25390625" style="21" hidden="1" customWidth="1"/>
    <col min="16" max="16" width="10.25390625" style="21" hidden="1" customWidth="1"/>
    <col min="17" max="17" width="10.125" style="19" hidden="1" customWidth="1"/>
    <col min="18" max="18" width="10.375" style="22" hidden="1" customWidth="1"/>
    <col min="19" max="19" width="13.00390625" style="23" hidden="1" customWidth="1"/>
    <col min="20" max="21" width="9.625" style="27" hidden="1" customWidth="1"/>
    <col min="22" max="22" width="10.375" style="27" hidden="1" customWidth="1"/>
    <col min="23" max="23" width="10.125" style="22" hidden="1" customWidth="1"/>
    <col min="24" max="26" width="7.25390625" style="22" hidden="1" customWidth="1"/>
    <col min="27" max="28" width="7.25390625" style="1" hidden="1" customWidth="1"/>
    <col min="29" max="29" width="15.125" style="1" hidden="1" customWidth="1"/>
    <col min="30" max="30" width="14.75390625" style="1" hidden="1" customWidth="1"/>
    <col min="31" max="31" width="13.625" style="1" hidden="1" customWidth="1"/>
    <col min="32" max="32" width="9.625" style="1" hidden="1" customWidth="1"/>
    <col min="33" max="33" width="13.125" style="1" hidden="1" customWidth="1"/>
    <col min="34" max="34" width="13.25390625" style="1" hidden="1" customWidth="1"/>
    <col min="35" max="35" width="13.75390625" style="1" hidden="1" customWidth="1"/>
    <col min="36" max="36" width="13.125" style="1" hidden="1" customWidth="1"/>
    <col min="37" max="37" width="10.75390625" style="1" hidden="1" customWidth="1"/>
    <col min="38" max="38" width="7.25390625" style="1" hidden="1" customWidth="1"/>
    <col min="39" max="39" width="12.125" style="16" hidden="1" customWidth="1"/>
    <col min="40" max="40" width="23.375" style="16" hidden="1" customWidth="1"/>
    <col min="41" max="41" width="16.75390625" style="28" hidden="1" customWidth="1"/>
    <col min="42" max="42" width="11.00390625" style="28" hidden="1" customWidth="1"/>
    <col min="43" max="43" width="13.625" style="42" hidden="1" customWidth="1"/>
    <col min="44" max="44" width="10.125" style="28" hidden="1" customWidth="1"/>
    <col min="45" max="45" width="12.625" style="1" hidden="1" customWidth="1"/>
    <col min="46" max="46" width="8.75390625" style="1" hidden="1" customWidth="1"/>
    <col min="47" max="47" width="8.125" style="1" hidden="1" customWidth="1"/>
    <col min="48" max="48" width="8.375" style="1" hidden="1" customWidth="1"/>
    <col min="49" max="49" width="14.625" style="1" hidden="1" customWidth="1"/>
    <col min="50" max="50" width="17.25390625" style="1" hidden="1" customWidth="1"/>
    <col min="51" max="52" width="15.625" style="73" hidden="1" customWidth="1"/>
    <col min="53" max="53" width="16.125" style="73" hidden="1" customWidth="1"/>
    <col min="54" max="54" width="14.75390625" style="65" customWidth="1"/>
    <col min="55" max="55" width="16.00390625" style="73" customWidth="1"/>
    <col min="56" max="16384" width="9.125" style="1" customWidth="1"/>
  </cols>
  <sheetData>
    <row r="1" spans="6:62" ht="20.25">
      <c r="F1" s="75"/>
      <c r="G1" s="75"/>
      <c r="H1" s="75"/>
      <c r="I1" s="85"/>
      <c r="J1" s="78"/>
      <c r="K1" s="78"/>
      <c r="L1" s="78"/>
      <c r="M1" s="78"/>
      <c r="N1" s="85"/>
      <c r="O1" s="77"/>
      <c r="P1" s="77"/>
      <c r="Q1" s="78"/>
      <c r="R1" s="78"/>
      <c r="S1" s="79"/>
      <c r="T1" s="77"/>
      <c r="U1" s="77"/>
      <c r="V1" s="77"/>
      <c r="W1" s="78"/>
      <c r="X1" s="78"/>
      <c r="Y1" s="78"/>
      <c r="Z1" s="78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86"/>
      <c r="AP1" s="86"/>
      <c r="AQ1" s="87"/>
      <c r="AR1" s="86"/>
      <c r="AS1" s="75"/>
      <c r="AT1" s="75"/>
      <c r="AU1" s="75"/>
      <c r="AV1" s="72"/>
      <c r="AW1" s="75"/>
      <c r="AX1" s="75"/>
      <c r="AY1" s="80"/>
      <c r="AZ1" s="80"/>
      <c r="BA1" s="80"/>
      <c r="BB1" s="89"/>
      <c r="BC1" s="89" t="s">
        <v>140</v>
      </c>
      <c r="BD1" s="75"/>
      <c r="BE1" s="75"/>
      <c r="BF1" s="29"/>
      <c r="BG1" s="28"/>
      <c r="BH1" s="204"/>
      <c r="BI1" s="204"/>
      <c r="BJ1" s="204"/>
    </row>
    <row r="2" spans="6:62" ht="20.25">
      <c r="F2" s="69"/>
      <c r="G2" s="69"/>
      <c r="H2" s="69"/>
      <c r="AS2" s="69"/>
      <c r="AT2" s="69"/>
      <c r="AU2" s="69"/>
      <c r="AW2" s="69"/>
      <c r="AX2" s="69"/>
      <c r="BB2" s="89"/>
      <c r="BC2" s="89" t="s">
        <v>104</v>
      </c>
      <c r="BD2" s="75"/>
      <c r="BE2" s="75"/>
      <c r="BF2" s="29"/>
      <c r="BG2" s="28"/>
      <c r="BH2" s="204"/>
      <c r="BI2" s="204"/>
      <c r="BJ2" s="204"/>
    </row>
    <row r="3" spans="6:62" ht="20.25">
      <c r="F3" s="69"/>
      <c r="G3" s="69"/>
      <c r="H3" s="69"/>
      <c r="AS3" s="69"/>
      <c r="AT3" s="69"/>
      <c r="AU3" s="69"/>
      <c r="AW3" s="69"/>
      <c r="AX3" s="69"/>
      <c r="BB3" s="89"/>
      <c r="BC3" s="89" t="s">
        <v>16</v>
      </c>
      <c r="BD3" s="75"/>
      <c r="BE3" s="75"/>
      <c r="BF3" s="29"/>
      <c r="BG3" s="28"/>
      <c r="BH3" s="204"/>
      <c r="BI3" s="204"/>
      <c r="BJ3" s="204"/>
    </row>
    <row r="4" spans="49:59" ht="42.75" customHeight="1">
      <c r="AW4" s="72"/>
      <c r="AX4" s="72"/>
      <c r="BB4" s="89"/>
      <c r="BC4" s="89"/>
      <c r="BD4" s="28"/>
      <c r="BE4" s="28"/>
      <c r="BF4" s="29"/>
      <c r="BG4" s="28"/>
    </row>
    <row r="5" spans="6:62" ht="21">
      <c r="F5" s="16"/>
      <c r="G5" s="205" t="s">
        <v>164</v>
      </c>
      <c r="H5" s="205"/>
      <c r="I5" s="205"/>
      <c r="J5" s="205"/>
      <c r="K5" s="205"/>
      <c r="L5" s="205"/>
      <c r="M5" s="205"/>
      <c r="N5" s="205"/>
      <c r="T5" s="70" t="s">
        <v>133</v>
      </c>
      <c r="U5" s="70"/>
      <c r="V5" s="70"/>
      <c r="Y5" s="71" t="s">
        <v>148</v>
      </c>
      <c r="Z5" s="71"/>
      <c r="AA5" s="24"/>
      <c r="AC5" s="71" t="s">
        <v>148</v>
      </c>
      <c r="AD5" s="71"/>
      <c r="AH5" s="71" t="s">
        <v>159</v>
      </c>
      <c r="AI5" s="71"/>
      <c r="AJ5" s="71"/>
      <c r="AN5" s="71" t="s">
        <v>164</v>
      </c>
      <c r="AO5" s="71"/>
      <c r="AP5" s="71"/>
      <c r="AQ5" s="71"/>
      <c r="AR5" s="71"/>
      <c r="AS5" s="71"/>
      <c r="AT5" s="71"/>
      <c r="AU5" s="71"/>
      <c r="AW5" s="204" t="s">
        <v>270</v>
      </c>
      <c r="AX5" s="204"/>
      <c r="BB5" s="206" t="s">
        <v>164</v>
      </c>
      <c r="BC5" s="206"/>
      <c r="BD5" s="71"/>
      <c r="BE5" s="71"/>
      <c r="BF5" s="71"/>
      <c r="BG5" s="71"/>
      <c r="BH5" s="71"/>
      <c r="BI5" s="71"/>
      <c r="BJ5" s="71"/>
    </row>
    <row r="6" spans="6:62" ht="21">
      <c r="F6" s="16"/>
      <c r="G6" s="205" t="s">
        <v>104</v>
      </c>
      <c r="H6" s="205"/>
      <c r="I6" s="205"/>
      <c r="J6" s="205"/>
      <c r="K6" s="205"/>
      <c r="L6" s="205"/>
      <c r="M6" s="205"/>
      <c r="N6" s="205"/>
      <c r="T6" s="70" t="s">
        <v>104</v>
      </c>
      <c r="U6" s="70"/>
      <c r="V6" s="70"/>
      <c r="Y6" s="71" t="s">
        <v>104</v>
      </c>
      <c r="Z6" s="71"/>
      <c r="AA6" s="24"/>
      <c r="AC6" s="71" t="s">
        <v>104</v>
      </c>
      <c r="AD6" s="71"/>
      <c r="AH6" s="71" t="s">
        <v>104</v>
      </c>
      <c r="AI6" s="71"/>
      <c r="AJ6" s="71"/>
      <c r="AN6" s="71" t="s">
        <v>104</v>
      </c>
      <c r="AO6" s="71"/>
      <c r="AP6" s="71"/>
      <c r="AQ6" s="71"/>
      <c r="AR6" s="71"/>
      <c r="AS6" s="71"/>
      <c r="AT6" s="71"/>
      <c r="AU6" s="71"/>
      <c r="AW6" s="204" t="s">
        <v>104</v>
      </c>
      <c r="AX6" s="204"/>
      <c r="BB6" s="206" t="s">
        <v>104</v>
      </c>
      <c r="BC6" s="206"/>
      <c r="BD6" s="71"/>
      <c r="BE6" s="71"/>
      <c r="BF6" s="71"/>
      <c r="BG6" s="71"/>
      <c r="BH6" s="71"/>
      <c r="BI6" s="71"/>
      <c r="BJ6" s="71"/>
    </row>
    <row r="7" spans="6:63" ht="21">
      <c r="F7" s="71"/>
      <c r="G7" s="71"/>
      <c r="H7" s="71"/>
      <c r="I7" s="71"/>
      <c r="J7" s="71"/>
      <c r="K7" s="71"/>
      <c r="L7" s="71"/>
      <c r="M7" s="71"/>
      <c r="N7" s="71"/>
      <c r="O7" s="81"/>
      <c r="P7" s="81"/>
      <c r="Q7" s="82"/>
      <c r="R7" s="82"/>
      <c r="S7" s="83"/>
      <c r="T7" s="70"/>
      <c r="U7" s="70"/>
      <c r="V7" s="70"/>
      <c r="W7" s="82"/>
      <c r="X7" s="82"/>
      <c r="Y7" s="71"/>
      <c r="Z7" s="71"/>
      <c r="AA7" s="70"/>
      <c r="AB7" s="10"/>
      <c r="AC7" s="71"/>
      <c r="AD7" s="71"/>
      <c r="AE7" s="10"/>
      <c r="AF7" s="10"/>
      <c r="AG7" s="10"/>
      <c r="AH7" s="71"/>
      <c r="AI7" s="71"/>
      <c r="AJ7" s="71"/>
      <c r="AK7" s="10"/>
      <c r="AL7" s="10"/>
      <c r="AM7" s="71"/>
      <c r="AN7" s="71"/>
      <c r="AO7" s="71"/>
      <c r="AP7" s="71"/>
      <c r="AQ7" s="71"/>
      <c r="AR7" s="71"/>
      <c r="AS7" s="71"/>
      <c r="AT7" s="71"/>
      <c r="AU7" s="71"/>
      <c r="AV7" s="10"/>
      <c r="AW7" s="69"/>
      <c r="AX7" s="69"/>
      <c r="AY7" s="84"/>
      <c r="AZ7" s="84"/>
      <c r="BA7" s="84"/>
      <c r="BB7" s="90"/>
      <c r="BC7" s="90" t="s">
        <v>17</v>
      </c>
      <c r="BD7" s="76"/>
      <c r="BE7" s="76"/>
      <c r="BF7" s="76"/>
      <c r="BG7" s="76"/>
      <c r="BH7" s="76"/>
      <c r="BI7" s="76"/>
      <c r="BJ7" s="76"/>
      <c r="BK7" s="76"/>
    </row>
    <row r="8" spans="1:55" ht="19.5" customHeight="1">
      <c r="A8" s="203" t="s">
        <v>22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</row>
    <row r="9" spans="1:55" ht="30.7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</row>
    <row r="10" spans="1:55" ht="12.7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</row>
    <row r="11" spans="1:55" ht="65.2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</row>
    <row r="12" spans="1:43" ht="21" thickBot="1">
      <c r="A12" s="25"/>
      <c r="B12" s="25"/>
      <c r="C12" s="25"/>
      <c r="D12" s="25"/>
      <c r="E12" s="26"/>
      <c r="F12" s="25"/>
      <c r="G12" s="25"/>
      <c r="N12" s="25"/>
      <c r="AQ12" s="29"/>
    </row>
    <row r="13" spans="1:55" ht="27" customHeight="1" thickBot="1">
      <c r="A13" s="238" t="s">
        <v>318</v>
      </c>
      <c r="B13" s="217" t="s">
        <v>84</v>
      </c>
      <c r="C13" s="217" t="s">
        <v>319</v>
      </c>
      <c r="D13" s="217" t="s">
        <v>320</v>
      </c>
      <c r="E13" s="236" t="s">
        <v>294</v>
      </c>
      <c r="F13" s="249" t="s">
        <v>295</v>
      </c>
      <c r="G13" s="220" t="s">
        <v>391</v>
      </c>
      <c r="H13" s="240" t="s">
        <v>419</v>
      </c>
      <c r="I13" s="241"/>
      <c r="J13" s="242" t="s">
        <v>419</v>
      </c>
      <c r="K13" s="243"/>
      <c r="L13" s="244"/>
      <c r="M13" s="30"/>
      <c r="N13" s="220" t="s">
        <v>41</v>
      </c>
      <c r="O13" s="245" t="s">
        <v>58</v>
      </c>
      <c r="P13" s="242" t="s">
        <v>61</v>
      </c>
      <c r="Q13" s="243"/>
      <c r="R13" s="244"/>
      <c r="S13" s="211" t="s">
        <v>85</v>
      </c>
      <c r="T13" s="219"/>
      <c r="U13" s="219"/>
      <c r="V13" s="224"/>
      <c r="W13" s="233" t="s">
        <v>39</v>
      </c>
      <c r="X13" s="234"/>
      <c r="Y13" s="211" t="s">
        <v>85</v>
      </c>
      <c r="Z13" s="224"/>
      <c r="AA13" s="208" t="s">
        <v>150</v>
      </c>
      <c r="AB13" s="209"/>
      <c r="AC13" s="211" t="s">
        <v>85</v>
      </c>
      <c r="AD13" s="224"/>
      <c r="AE13" s="208" t="s">
        <v>150</v>
      </c>
      <c r="AF13" s="225"/>
      <c r="AG13" s="209"/>
      <c r="AH13" s="211" t="s">
        <v>85</v>
      </c>
      <c r="AI13" s="219"/>
      <c r="AJ13" s="224"/>
      <c r="AK13" s="217" t="s">
        <v>160</v>
      </c>
      <c r="AL13" s="31"/>
      <c r="AM13" s="211" t="s">
        <v>85</v>
      </c>
      <c r="AN13" s="219"/>
      <c r="AO13" s="211" t="s">
        <v>85</v>
      </c>
      <c r="AP13" s="117"/>
      <c r="AQ13" s="117"/>
      <c r="AR13" s="118"/>
      <c r="AS13" s="211" t="s">
        <v>85</v>
      </c>
      <c r="AT13" s="117"/>
      <c r="AU13" s="118"/>
      <c r="AV13" s="68"/>
      <c r="AW13" s="211" t="s">
        <v>85</v>
      </c>
      <c r="AX13" s="118"/>
      <c r="AY13" s="251" t="s">
        <v>39</v>
      </c>
      <c r="AZ13" s="252"/>
      <c r="BA13" s="253"/>
      <c r="BB13" s="254" t="s">
        <v>85</v>
      </c>
      <c r="BC13" s="255"/>
    </row>
    <row r="14" spans="1:55" ht="21" customHeight="1" thickBot="1">
      <c r="A14" s="239"/>
      <c r="B14" s="218"/>
      <c r="C14" s="218"/>
      <c r="D14" s="218"/>
      <c r="E14" s="237"/>
      <c r="F14" s="250"/>
      <c r="G14" s="221"/>
      <c r="H14" s="220" t="s">
        <v>34</v>
      </c>
      <c r="I14" s="119" t="s">
        <v>35</v>
      </c>
      <c r="J14" s="119" t="s">
        <v>39</v>
      </c>
      <c r="K14" s="119" t="s">
        <v>51</v>
      </c>
      <c r="L14" s="119" t="s">
        <v>42</v>
      </c>
      <c r="M14" s="32"/>
      <c r="N14" s="221"/>
      <c r="O14" s="246"/>
      <c r="P14" s="33"/>
      <c r="Q14" s="88">
        <v>2011</v>
      </c>
      <c r="R14" s="88" t="s">
        <v>42</v>
      </c>
      <c r="S14" s="220" t="s">
        <v>39</v>
      </c>
      <c r="T14" s="119">
        <v>2011</v>
      </c>
      <c r="U14" s="247" t="s">
        <v>42</v>
      </c>
      <c r="V14" s="88">
        <v>2012</v>
      </c>
      <c r="W14" s="231">
        <v>2011</v>
      </c>
      <c r="X14" s="231">
        <v>2012</v>
      </c>
      <c r="Y14" s="119">
        <v>2011</v>
      </c>
      <c r="Z14" s="88">
        <v>2012</v>
      </c>
      <c r="AA14" s="230">
        <v>2011</v>
      </c>
      <c r="AB14" s="230">
        <v>2012</v>
      </c>
      <c r="AC14" s="119">
        <v>2011</v>
      </c>
      <c r="AD14" s="119">
        <v>2012</v>
      </c>
      <c r="AE14" s="226">
        <v>2011</v>
      </c>
      <c r="AF14" s="227"/>
      <c r="AG14" s="230">
        <v>2012</v>
      </c>
      <c r="AH14" s="211">
        <v>2011</v>
      </c>
      <c r="AI14" s="224"/>
      <c r="AJ14" s="119">
        <v>2012</v>
      </c>
      <c r="AK14" s="218"/>
      <c r="AL14" s="218" t="s">
        <v>161</v>
      </c>
      <c r="AM14" s="211">
        <v>2011</v>
      </c>
      <c r="AN14" s="219"/>
      <c r="AO14" s="119" t="s">
        <v>39</v>
      </c>
      <c r="AP14" s="215" t="s">
        <v>42</v>
      </c>
      <c r="AQ14" s="212" t="s">
        <v>156</v>
      </c>
      <c r="AR14" s="119" t="s">
        <v>42</v>
      </c>
      <c r="AS14" s="119" t="s">
        <v>39</v>
      </c>
      <c r="AT14" s="212" t="s">
        <v>156</v>
      </c>
      <c r="AU14" s="119" t="s">
        <v>42</v>
      </c>
      <c r="AV14" s="119" t="s">
        <v>39</v>
      </c>
      <c r="AW14" s="212" t="s">
        <v>156</v>
      </c>
      <c r="AX14" s="119" t="s">
        <v>42</v>
      </c>
      <c r="AY14" s="256" t="s">
        <v>271</v>
      </c>
      <c r="AZ14" s="256" t="s">
        <v>281</v>
      </c>
      <c r="BA14" s="256"/>
      <c r="BB14" s="212" t="s">
        <v>156</v>
      </c>
      <c r="BC14" s="119" t="s">
        <v>18</v>
      </c>
    </row>
    <row r="15" spans="1:55" ht="20.25">
      <c r="A15" s="239"/>
      <c r="B15" s="218"/>
      <c r="C15" s="218"/>
      <c r="D15" s="218"/>
      <c r="E15" s="237"/>
      <c r="F15" s="250"/>
      <c r="G15" s="221"/>
      <c r="H15" s="221"/>
      <c r="I15" s="88"/>
      <c r="J15" s="88"/>
      <c r="K15" s="88"/>
      <c r="L15" s="88"/>
      <c r="M15" s="32"/>
      <c r="N15" s="221"/>
      <c r="O15" s="246"/>
      <c r="P15" s="33"/>
      <c r="Q15" s="88"/>
      <c r="R15" s="88"/>
      <c r="S15" s="221"/>
      <c r="T15" s="232"/>
      <c r="U15" s="248"/>
      <c r="V15" s="88"/>
      <c r="W15" s="232"/>
      <c r="X15" s="231"/>
      <c r="Y15" s="232"/>
      <c r="Z15" s="88"/>
      <c r="AA15" s="232"/>
      <c r="AB15" s="231"/>
      <c r="AC15" s="232"/>
      <c r="AD15" s="88"/>
      <c r="AE15" s="228" t="s">
        <v>156</v>
      </c>
      <c r="AF15" s="230" t="s">
        <v>42</v>
      </c>
      <c r="AG15" s="231"/>
      <c r="AH15" s="220" t="s">
        <v>156</v>
      </c>
      <c r="AI15" s="119" t="s">
        <v>42</v>
      </c>
      <c r="AJ15" s="88"/>
      <c r="AK15" s="218"/>
      <c r="AL15" s="218"/>
      <c r="AM15" s="220" t="s">
        <v>156</v>
      </c>
      <c r="AN15" s="222" t="s">
        <v>42</v>
      </c>
      <c r="AO15" s="88"/>
      <c r="AP15" s="216"/>
      <c r="AQ15" s="213"/>
      <c r="AR15" s="88"/>
      <c r="AS15" s="88"/>
      <c r="AT15" s="213"/>
      <c r="AU15" s="88"/>
      <c r="AV15" s="88"/>
      <c r="AW15" s="213"/>
      <c r="AX15" s="88"/>
      <c r="AY15" s="257"/>
      <c r="AZ15" s="257"/>
      <c r="BA15" s="257"/>
      <c r="BB15" s="213"/>
      <c r="BC15" s="88"/>
    </row>
    <row r="16" spans="1:55" ht="20.25">
      <c r="A16" s="239"/>
      <c r="B16" s="218"/>
      <c r="C16" s="218"/>
      <c r="D16" s="218"/>
      <c r="E16" s="237"/>
      <c r="F16" s="250"/>
      <c r="G16" s="221"/>
      <c r="H16" s="221"/>
      <c r="I16" s="88"/>
      <c r="J16" s="88"/>
      <c r="K16" s="88"/>
      <c r="L16" s="88"/>
      <c r="M16" s="32"/>
      <c r="N16" s="221"/>
      <c r="O16" s="246"/>
      <c r="P16" s="33"/>
      <c r="Q16" s="88"/>
      <c r="R16" s="88"/>
      <c r="S16" s="221"/>
      <c r="T16" s="232"/>
      <c r="U16" s="248"/>
      <c r="V16" s="88"/>
      <c r="W16" s="232"/>
      <c r="X16" s="231"/>
      <c r="Y16" s="232"/>
      <c r="Z16" s="88"/>
      <c r="AA16" s="232"/>
      <c r="AB16" s="231"/>
      <c r="AC16" s="232"/>
      <c r="AD16" s="88"/>
      <c r="AE16" s="229"/>
      <c r="AF16" s="231"/>
      <c r="AG16" s="231"/>
      <c r="AH16" s="221"/>
      <c r="AI16" s="88"/>
      <c r="AJ16" s="88"/>
      <c r="AK16" s="218"/>
      <c r="AL16" s="218"/>
      <c r="AM16" s="221"/>
      <c r="AN16" s="223"/>
      <c r="AO16" s="88"/>
      <c r="AP16" s="216"/>
      <c r="AQ16" s="213"/>
      <c r="AR16" s="88"/>
      <c r="AS16" s="88"/>
      <c r="AT16" s="213"/>
      <c r="AU16" s="88"/>
      <c r="AV16" s="88"/>
      <c r="AW16" s="213"/>
      <c r="AX16" s="88"/>
      <c r="AY16" s="257"/>
      <c r="AZ16" s="257"/>
      <c r="BA16" s="257"/>
      <c r="BB16" s="213"/>
      <c r="BC16" s="88"/>
    </row>
    <row r="17" spans="1:55" ht="63.75" customHeight="1">
      <c r="A17" s="239"/>
      <c r="B17" s="218"/>
      <c r="C17" s="218"/>
      <c r="D17" s="218"/>
      <c r="E17" s="237"/>
      <c r="F17" s="250"/>
      <c r="G17" s="221"/>
      <c r="H17" s="221"/>
      <c r="I17" s="88"/>
      <c r="J17" s="88"/>
      <c r="K17" s="88"/>
      <c r="L17" s="88"/>
      <c r="M17" s="32"/>
      <c r="N17" s="221"/>
      <c r="O17" s="246"/>
      <c r="P17" s="33"/>
      <c r="Q17" s="88"/>
      <c r="R17" s="88"/>
      <c r="S17" s="221"/>
      <c r="T17" s="232"/>
      <c r="U17" s="248"/>
      <c r="V17" s="88"/>
      <c r="W17" s="232"/>
      <c r="X17" s="231"/>
      <c r="Y17" s="232"/>
      <c r="Z17" s="88"/>
      <c r="AA17" s="232"/>
      <c r="AB17" s="231"/>
      <c r="AC17" s="232"/>
      <c r="AD17" s="88"/>
      <c r="AE17" s="229"/>
      <c r="AF17" s="231"/>
      <c r="AG17" s="231"/>
      <c r="AH17" s="221"/>
      <c r="AI17" s="88"/>
      <c r="AJ17" s="88"/>
      <c r="AK17" s="218"/>
      <c r="AL17" s="218"/>
      <c r="AM17" s="221"/>
      <c r="AN17" s="223"/>
      <c r="AO17" s="88"/>
      <c r="AP17" s="216"/>
      <c r="AQ17" s="213"/>
      <c r="AR17" s="88"/>
      <c r="AS17" s="88"/>
      <c r="AT17" s="213"/>
      <c r="AU17" s="88"/>
      <c r="AV17" s="88"/>
      <c r="AW17" s="213"/>
      <c r="AX17" s="88"/>
      <c r="AY17" s="257"/>
      <c r="AZ17" s="257"/>
      <c r="BA17" s="257"/>
      <c r="BB17" s="213"/>
      <c r="BC17" s="88"/>
    </row>
    <row r="18" spans="1:55" s="5" customFormat="1" ht="40.5">
      <c r="A18" s="91">
        <v>900</v>
      </c>
      <c r="B18" s="92" t="s">
        <v>298</v>
      </c>
      <c r="C18" s="93"/>
      <c r="D18" s="93"/>
      <c r="E18" s="94"/>
      <c r="F18" s="95"/>
      <c r="G18" s="96">
        <f aca="true" t="shared" si="0" ref="G18:N18">G19+G29</f>
        <v>88636</v>
      </c>
      <c r="H18" s="96">
        <f t="shared" si="0"/>
        <v>88636</v>
      </c>
      <c r="I18" s="96">
        <f t="shared" si="0"/>
        <v>0</v>
      </c>
      <c r="J18" s="96">
        <f t="shared" si="0"/>
        <v>22695</v>
      </c>
      <c r="K18" s="96">
        <f t="shared" si="0"/>
        <v>111331</v>
      </c>
      <c r="L18" s="96">
        <f t="shared" si="0"/>
        <v>0</v>
      </c>
      <c r="M18" s="96"/>
      <c r="N18" s="96">
        <f t="shared" si="0"/>
        <v>118446</v>
      </c>
      <c r="O18" s="97"/>
      <c r="P18" s="96">
        <f aca="true" t="shared" si="1" ref="P18:V18">P19+P29</f>
        <v>0</v>
      </c>
      <c r="Q18" s="96">
        <f t="shared" si="1"/>
        <v>118446</v>
      </c>
      <c r="R18" s="96">
        <f t="shared" si="1"/>
        <v>0</v>
      </c>
      <c r="S18" s="96">
        <f>S19+S29</f>
        <v>-38671</v>
      </c>
      <c r="T18" s="96">
        <f t="shared" si="1"/>
        <v>79775</v>
      </c>
      <c r="U18" s="96">
        <f t="shared" si="1"/>
        <v>0</v>
      </c>
      <c r="V18" s="96">
        <f t="shared" si="1"/>
        <v>79775</v>
      </c>
      <c r="W18" s="96">
        <f aca="true" t="shared" si="2" ref="W18:AD18">W19+W29</f>
        <v>0</v>
      </c>
      <c r="X18" s="96">
        <f t="shared" si="2"/>
        <v>0</v>
      </c>
      <c r="Y18" s="96">
        <f t="shared" si="2"/>
        <v>79775</v>
      </c>
      <c r="Z18" s="96">
        <f t="shared" si="2"/>
        <v>79775</v>
      </c>
      <c r="AA18" s="96">
        <f t="shared" si="2"/>
        <v>0</v>
      </c>
      <c r="AB18" s="96">
        <f t="shared" si="2"/>
        <v>0</v>
      </c>
      <c r="AC18" s="96">
        <f t="shared" si="2"/>
        <v>79775</v>
      </c>
      <c r="AD18" s="96">
        <f t="shared" si="2"/>
        <v>79775</v>
      </c>
      <c r="AE18" s="96">
        <f>AE19+AE29</f>
        <v>0</v>
      </c>
      <c r="AF18" s="96"/>
      <c r="AG18" s="96">
        <f>AG19+AG29</f>
        <v>0</v>
      </c>
      <c r="AH18" s="96">
        <f>AH19+AH29</f>
        <v>79775</v>
      </c>
      <c r="AI18" s="96"/>
      <c r="AJ18" s="96">
        <f>AJ19+AJ29</f>
        <v>79775</v>
      </c>
      <c r="AK18" s="96">
        <f>AK19+AK29</f>
        <v>0</v>
      </c>
      <c r="AL18" s="96">
        <f>AL19+AL29</f>
        <v>0</v>
      </c>
      <c r="AM18" s="96">
        <f>AM19+AM29</f>
        <v>79775</v>
      </c>
      <c r="AN18" s="96">
        <f>AN19+AN29</f>
        <v>0</v>
      </c>
      <c r="AO18" s="96">
        <f aca="true" t="shared" si="3" ref="AO18:AT18">AO19+AO29+AO26</f>
        <v>28083</v>
      </c>
      <c r="AP18" s="96">
        <f t="shared" si="3"/>
        <v>0</v>
      </c>
      <c r="AQ18" s="96">
        <f t="shared" si="3"/>
        <v>107858</v>
      </c>
      <c r="AR18" s="96">
        <f t="shared" si="3"/>
        <v>0</v>
      </c>
      <c r="AS18" s="96">
        <f t="shared" si="3"/>
        <v>0</v>
      </c>
      <c r="AT18" s="96">
        <f t="shared" si="3"/>
        <v>107858</v>
      </c>
      <c r="AU18" s="96">
        <f aca="true" t="shared" si="4" ref="AU18:BC18">AU19+AU29+AU26</f>
        <v>0</v>
      </c>
      <c r="AV18" s="96">
        <f t="shared" si="4"/>
        <v>0</v>
      </c>
      <c r="AW18" s="96">
        <f t="shared" si="4"/>
        <v>107858</v>
      </c>
      <c r="AX18" s="96">
        <f t="shared" si="4"/>
        <v>0</v>
      </c>
      <c r="AY18" s="96">
        <f t="shared" si="4"/>
        <v>0</v>
      </c>
      <c r="AZ18" s="96">
        <f t="shared" si="4"/>
        <v>0</v>
      </c>
      <c r="BA18" s="96">
        <f t="shared" si="4"/>
        <v>0</v>
      </c>
      <c r="BB18" s="96">
        <f t="shared" si="4"/>
        <v>107858</v>
      </c>
      <c r="BC18" s="96">
        <f t="shared" si="4"/>
        <v>0</v>
      </c>
    </row>
    <row r="19" spans="1:55" s="2" customFormat="1" ht="112.5">
      <c r="A19" s="98"/>
      <c r="B19" s="99" t="s">
        <v>327</v>
      </c>
      <c r="C19" s="100" t="s">
        <v>321</v>
      </c>
      <c r="D19" s="100" t="s">
        <v>323</v>
      </c>
      <c r="E19" s="101"/>
      <c r="F19" s="100"/>
      <c r="G19" s="102">
        <f aca="true" t="shared" si="5" ref="G19:L19">G20+G22+G24</f>
        <v>87504</v>
      </c>
      <c r="H19" s="102">
        <f t="shared" si="5"/>
        <v>87504</v>
      </c>
      <c r="I19" s="102">
        <f t="shared" si="5"/>
        <v>0</v>
      </c>
      <c r="J19" s="102">
        <f>J20+J22+J24</f>
        <v>22625</v>
      </c>
      <c r="K19" s="102">
        <f t="shared" si="5"/>
        <v>110129</v>
      </c>
      <c r="L19" s="102">
        <f t="shared" si="5"/>
        <v>0</v>
      </c>
      <c r="M19" s="102"/>
      <c r="N19" s="102">
        <f>N20+N22+N24</f>
        <v>117159</v>
      </c>
      <c r="O19" s="103"/>
      <c r="P19" s="102">
        <f aca="true" t="shared" si="6" ref="P19:V19">P20+P22+P24</f>
        <v>0</v>
      </c>
      <c r="Q19" s="102">
        <f t="shared" si="6"/>
        <v>117159</v>
      </c>
      <c r="R19" s="102">
        <f t="shared" si="6"/>
        <v>0</v>
      </c>
      <c r="S19" s="102">
        <f t="shared" si="6"/>
        <v>-37634</v>
      </c>
      <c r="T19" s="102">
        <f t="shared" si="6"/>
        <v>79525</v>
      </c>
      <c r="U19" s="102">
        <f t="shared" si="6"/>
        <v>0</v>
      </c>
      <c r="V19" s="102">
        <f t="shared" si="6"/>
        <v>79525</v>
      </c>
      <c r="W19" s="102">
        <f aca="true" t="shared" si="7" ref="W19:AD19">W20+W22+W24</f>
        <v>0</v>
      </c>
      <c r="X19" s="102">
        <f t="shared" si="7"/>
        <v>0</v>
      </c>
      <c r="Y19" s="102">
        <f t="shared" si="7"/>
        <v>79525</v>
      </c>
      <c r="Z19" s="102">
        <f t="shared" si="7"/>
        <v>79525</v>
      </c>
      <c r="AA19" s="102">
        <f t="shared" si="7"/>
        <v>0</v>
      </c>
      <c r="AB19" s="102">
        <f t="shared" si="7"/>
        <v>0</v>
      </c>
      <c r="AC19" s="102">
        <f t="shared" si="7"/>
        <v>79525</v>
      </c>
      <c r="AD19" s="102">
        <f t="shared" si="7"/>
        <v>79525</v>
      </c>
      <c r="AE19" s="102">
        <f>AE20+AE22+AE24</f>
        <v>0</v>
      </c>
      <c r="AF19" s="102"/>
      <c r="AG19" s="102">
        <f>AG20+AG22+AG24</f>
        <v>0</v>
      </c>
      <c r="AH19" s="102">
        <f>AH20+AH22+AH24</f>
        <v>79525</v>
      </c>
      <c r="AI19" s="102"/>
      <c r="AJ19" s="102">
        <f aca="true" t="shared" si="8" ref="AJ19:AO19">AJ20+AJ22+AJ24</f>
        <v>79525</v>
      </c>
      <c r="AK19" s="102">
        <f t="shared" si="8"/>
        <v>0</v>
      </c>
      <c r="AL19" s="102">
        <f t="shared" si="8"/>
        <v>0</v>
      </c>
      <c r="AM19" s="102">
        <f t="shared" si="8"/>
        <v>79525</v>
      </c>
      <c r="AN19" s="102">
        <f t="shared" si="8"/>
        <v>0</v>
      </c>
      <c r="AO19" s="102">
        <f t="shared" si="8"/>
        <v>-4406</v>
      </c>
      <c r="AP19" s="102">
        <f aca="true" t="shared" si="9" ref="AP19:AX19">AP20+AP22+AP24</f>
        <v>0</v>
      </c>
      <c r="AQ19" s="102">
        <f t="shared" si="9"/>
        <v>75119</v>
      </c>
      <c r="AR19" s="102">
        <f t="shared" si="9"/>
        <v>0</v>
      </c>
      <c r="AS19" s="102">
        <f t="shared" si="9"/>
        <v>0</v>
      </c>
      <c r="AT19" s="102">
        <f t="shared" si="9"/>
        <v>75119</v>
      </c>
      <c r="AU19" s="102">
        <f t="shared" si="9"/>
        <v>0</v>
      </c>
      <c r="AV19" s="102">
        <f t="shared" si="9"/>
        <v>0</v>
      </c>
      <c r="AW19" s="102">
        <f t="shared" si="9"/>
        <v>75119</v>
      </c>
      <c r="AX19" s="102">
        <f t="shared" si="9"/>
        <v>0</v>
      </c>
      <c r="AY19" s="102">
        <f>AY20+AY22+AY24</f>
        <v>0</v>
      </c>
      <c r="AZ19" s="102">
        <f>AZ20+AZ22+AZ24</f>
        <v>0</v>
      </c>
      <c r="BA19" s="102">
        <f>BA20+BA22+BA24</f>
        <v>0</v>
      </c>
      <c r="BB19" s="102">
        <f>BB20+BB22+BB24</f>
        <v>75119</v>
      </c>
      <c r="BC19" s="102">
        <f>BC20+BC22+BC24</f>
        <v>0</v>
      </c>
    </row>
    <row r="20" spans="1:55" ht="82.5">
      <c r="A20" s="104"/>
      <c r="B20" s="105" t="s">
        <v>325</v>
      </c>
      <c r="C20" s="106" t="s">
        <v>321</v>
      </c>
      <c r="D20" s="106" t="s">
        <v>323</v>
      </c>
      <c r="E20" s="107" t="s">
        <v>405</v>
      </c>
      <c r="F20" s="106"/>
      <c r="G20" s="108">
        <f aca="true" t="shared" si="10" ref="G20:BC20">G21</f>
        <v>85663</v>
      </c>
      <c r="H20" s="108">
        <f t="shared" si="10"/>
        <v>85663</v>
      </c>
      <c r="I20" s="108">
        <f t="shared" si="10"/>
        <v>0</v>
      </c>
      <c r="J20" s="108">
        <f t="shared" si="10"/>
        <v>21771</v>
      </c>
      <c r="K20" s="108">
        <f t="shared" si="10"/>
        <v>107434</v>
      </c>
      <c r="L20" s="108">
        <f t="shared" si="10"/>
        <v>0</v>
      </c>
      <c r="M20" s="108"/>
      <c r="N20" s="108">
        <f t="shared" si="10"/>
        <v>114272</v>
      </c>
      <c r="O20" s="109"/>
      <c r="P20" s="108">
        <f t="shared" si="10"/>
        <v>0</v>
      </c>
      <c r="Q20" s="108">
        <f t="shared" si="10"/>
        <v>114272</v>
      </c>
      <c r="R20" s="108">
        <f t="shared" si="10"/>
        <v>0</v>
      </c>
      <c r="S20" s="108">
        <f t="shared" si="10"/>
        <v>-36818</v>
      </c>
      <c r="T20" s="108">
        <f t="shared" si="10"/>
        <v>77454</v>
      </c>
      <c r="U20" s="108">
        <f t="shared" si="10"/>
        <v>0</v>
      </c>
      <c r="V20" s="108">
        <f t="shared" si="10"/>
        <v>77454</v>
      </c>
      <c r="W20" s="108">
        <f t="shared" si="10"/>
        <v>0</v>
      </c>
      <c r="X20" s="108">
        <f t="shared" si="10"/>
        <v>0</v>
      </c>
      <c r="Y20" s="108">
        <f t="shared" si="10"/>
        <v>77454</v>
      </c>
      <c r="Z20" s="108">
        <f t="shared" si="10"/>
        <v>77454</v>
      </c>
      <c r="AA20" s="108">
        <f t="shared" si="10"/>
        <v>0</v>
      </c>
      <c r="AB20" s="108">
        <f t="shared" si="10"/>
        <v>0</v>
      </c>
      <c r="AC20" s="108">
        <f t="shared" si="10"/>
        <v>77454</v>
      </c>
      <c r="AD20" s="108">
        <f t="shared" si="10"/>
        <v>77454</v>
      </c>
      <c r="AE20" s="108">
        <f t="shared" si="10"/>
        <v>0</v>
      </c>
      <c r="AF20" s="108"/>
      <c r="AG20" s="108">
        <f t="shared" si="10"/>
        <v>0</v>
      </c>
      <c r="AH20" s="108">
        <f t="shared" si="10"/>
        <v>77454</v>
      </c>
      <c r="AI20" s="108"/>
      <c r="AJ20" s="108">
        <f t="shared" si="10"/>
        <v>77454</v>
      </c>
      <c r="AK20" s="108">
        <f t="shared" si="10"/>
        <v>0</v>
      </c>
      <c r="AL20" s="108">
        <f t="shared" si="10"/>
        <v>0</v>
      </c>
      <c r="AM20" s="108">
        <f t="shared" si="10"/>
        <v>77454</v>
      </c>
      <c r="AN20" s="108">
        <f t="shared" si="10"/>
        <v>0</v>
      </c>
      <c r="AO20" s="108">
        <f t="shared" si="10"/>
        <v>-4440</v>
      </c>
      <c r="AP20" s="108">
        <f t="shared" si="10"/>
        <v>0</v>
      </c>
      <c r="AQ20" s="108">
        <f t="shared" si="10"/>
        <v>73014</v>
      </c>
      <c r="AR20" s="108">
        <f t="shared" si="10"/>
        <v>0</v>
      </c>
      <c r="AS20" s="108">
        <f t="shared" si="10"/>
        <v>0</v>
      </c>
      <c r="AT20" s="108">
        <f t="shared" si="10"/>
        <v>73014</v>
      </c>
      <c r="AU20" s="108">
        <f t="shared" si="10"/>
        <v>0</v>
      </c>
      <c r="AV20" s="108">
        <f t="shared" si="10"/>
        <v>0</v>
      </c>
      <c r="AW20" s="108">
        <f t="shared" si="10"/>
        <v>73014</v>
      </c>
      <c r="AX20" s="108">
        <f t="shared" si="10"/>
        <v>0</v>
      </c>
      <c r="AY20" s="108">
        <f t="shared" si="10"/>
        <v>0</v>
      </c>
      <c r="AZ20" s="108">
        <f t="shared" si="10"/>
        <v>0</v>
      </c>
      <c r="BA20" s="108">
        <f t="shared" si="10"/>
        <v>0</v>
      </c>
      <c r="BB20" s="108">
        <f t="shared" si="10"/>
        <v>73014</v>
      </c>
      <c r="BC20" s="108">
        <f t="shared" si="10"/>
        <v>0</v>
      </c>
    </row>
    <row r="21" spans="1:55" ht="33">
      <c r="A21" s="110"/>
      <c r="B21" s="105" t="s">
        <v>328</v>
      </c>
      <c r="C21" s="106" t="s">
        <v>321</v>
      </c>
      <c r="D21" s="106" t="s">
        <v>323</v>
      </c>
      <c r="E21" s="111" t="s">
        <v>405</v>
      </c>
      <c r="F21" s="106" t="s">
        <v>329</v>
      </c>
      <c r="G21" s="112">
        <f>H21+I21</f>
        <v>85663</v>
      </c>
      <c r="H21" s="112">
        <f>73459+12204</f>
        <v>85663</v>
      </c>
      <c r="I21" s="112"/>
      <c r="J21" s="112">
        <f>K21-G21</f>
        <v>21771</v>
      </c>
      <c r="K21" s="112">
        <v>107434</v>
      </c>
      <c r="L21" s="112"/>
      <c r="M21" s="112"/>
      <c r="N21" s="112">
        <v>114272</v>
      </c>
      <c r="O21" s="109"/>
      <c r="P21" s="112"/>
      <c r="Q21" s="112">
        <f>P21+N21</f>
        <v>114272</v>
      </c>
      <c r="R21" s="112">
        <f>O21</f>
        <v>0</v>
      </c>
      <c r="S21" s="112">
        <f>T21-Q21</f>
        <v>-36818</v>
      </c>
      <c r="T21" s="112">
        <v>77454</v>
      </c>
      <c r="U21" s="112">
        <f>R21</f>
        <v>0</v>
      </c>
      <c r="V21" s="112">
        <v>77454</v>
      </c>
      <c r="W21" s="112"/>
      <c r="X21" s="112"/>
      <c r="Y21" s="112">
        <f>W21+T21</f>
        <v>77454</v>
      </c>
      <c r="Z21" s="112">
        <f>X21+V21</f>
        <v>77454</v>
      </c>
      <c r="AA21" s="112"/>
      <c r="AB21" s="112"/>
      <c r="AC21" s="112">
        <f>AA21+Y21</f>
        <v>77454</v>
      </c>
      <c r="AD21" s="112">
        <f>AB21+Z21</f>
        <v>77454</v>
      </c>
      <c r="AE21" s="112"/>
      <c r="AF21" s="112"/>
      <c r="AG21" s="112"/>
      <c r="AH21" s="112">
        <f>AE21+AC21</f>
        <v>77454</v>
      </c>
      <c r="AI21" s="112"/>
      <c r="AJ21" s="112">
        <f>AG21+AD21</f>
        <v>77454</v>
      </c>
      <c r="AK21" s="113"/>
      <c r="AL21" s="113"/>
      <c r="AM21" s="112">
        <f>AK21+AH21</f>
        <v>77454</v>
      </c>
      <c r="AN21" s="112">
        <f>AI21</f>
        <v>0</v>
      </c>
      <c r="AO21" s="112">
        <f>AQ21-AM21</f>
        <v>-4440</v>
      </c>
      <c r="AP21" s="112">
        <f>AR21-AN21</f>
        <v>0</v>
      </c>
      <c r="AQ21" s="112">
        <f>71448+1566</f>
        <v>73014</v>
      </c>
      <c r="AR21" s="112"/>
      <c r="AS21" s="113"/>
      <c r="AT21" s="112">
        <f>71448+1566</f>
        <v>73014</v>
      </c>
      <c r="AU21" s="112"/>
      <c r="AV21" s="113"/>
      <c r="AW21" s="108">
        <f>AT21+AV21</f>
        <v>73014</v>
      </c>
      <c r="AX21" s="114">
        <f>AU21</f>
        <v>0</v>
      </c>
      <c r="AY21" s="115"/>
      <c r="AZ21" s="115"/>
      <c r="BA21" s="115"/>
      <c r="BB21" s="112">
        <f>AW21+AY21+AZ21+BA21</f>
        <v>73014</v>
      </c>
      <c r="BC21" s="109">
        <f>AX21+AY21</f>
        <v>0</v>
      </c>
    </row>
    <row r="22" spans="1:55" ht="33">
      <c r="A22" s="104"/>
      <c r="B22" s="105" t="s">
        <v>299</v>
      </c>
      <c r="C22" s="106" t="s">
        <v>321</v>
      </c>
      <c r="D22" s="106" t="s">
        <v>323</v>
      </c>
      <c r="E22" s="107" t="s">
        <v>405</v>
      </c>
      <c r="F22" s="106"/>
      <c r="G22" s="112">
        <f aca="true" t="shared" si="11" ref="G22:BC22">G23</f>
        <v>681</v>
      </c>
      <c r="H22" s="112">
        <f t="shared" si="11"/>
        <v>681</v>
      </c>
      <c r="I22" s="112">
        <f t="shared" si="11"/>
        <v>0</v>
      </c>
      <c r="J22" s="112">
        <f t="shared" si="11"/>
        <v>357</v>
      </c>
      <c r="K22" s="112">
        <f t="shared" si="11"/>
        <v>1038</v>
      </c>
      <c r="L22" s="112">
        <f t="shared" si="11"/>
        <v>0</v>
      </c>
      <c r="M22" s="112"/>
      <c r="N22" s="112">
        <f t="shared" si="11"/>
        <v>1112</v>
      </c>
      <c r="O22" s="112">
        <f t="shared" si="11"/>
        <v>0</v>
      </c>
      <c r="P22" s="112">
        <f t="shared" si="11"/>
        <v>0</v>
      </c>
      <c r="Q22" s="112">
        <f t="shared" si="11"/>
        <v>1112</v>
      </c>
      <c r="R22" s="112">
        <f t="shared" si="11"/>
        <v>0</v>
      </c>
      <c r="S22" s="112">
        <f t="shared" si="11"/>
        <v>-371</v>
      </c>
      <c r="T22" s="112">
        <f t="shared" si="11"/>
        <v>741</v>
      </c>
      <c r="U22" s="112">
        <f t="shared" si="11"/>
        <v>0</v>
      </c>
      <c r="V22" s="112">
        <f t="shared" si="11"/>
        <v>741</v>
      </c>
      <c r="W22" s="112">
        <f t="shared" si="11"/>
        <v>0</v>
      </c>
      <c r="X22" s="112">
        <f t="shared" si="11"/>
        <v>0</v>
      </c>
      <c r="Y22" s="112">
        <f t="shared" si="11"/>
        <v>741</v>
      </c>
      <c r="Z22" s="112">
        <f t="shared" si="11"/>
        <v>741</v>
      </c>
      <c r="AA22" s="112">
        <f t="shared" si="11"/>
        <v>0</v>
      </c>
      <c r="AB22" s="112">
        <f t="shared" si="11"/>
        <v>0</v>
      </c>
      <c r="AC22" s="112">
        <f t="shared" si="11"/>
        <v>741</v>
      </c>
      <c r="AD22" s="112">
        <f t="shared" si="11"/>
        <v>741</v>
      </c>
      <c r="AE22" s="112">
        <f t="shared" si="11"/>
        <v>0</v>
      </c>
      <c r="AF22" s="112"/>
      <c r="AG22" s="112">
        <f t="shared" si="11"/>
        <v>0</v>
      </c>
      <c r="AH22" s="112">
        <f t="shared" si="11"/>
        <v>741</v>
      </c>
      <c r="AI22" s="112"/>
      <c r="AJ22" s="112">
        <f t="shared" si="11"/>
        <v>741</v>
      </c>
      <c r="AK22" s="112">
        <f t="shared" si="11"/>
        <v>0</v>
      </c>
      <c r="AL22" s="112">
        <f t="shared" si="11"/>
        <v>0</v>
      </c>
      <c r="AM22" s="112">
        <f t="shared" si="11"/>
        <v>741</v>
      </c>
      <c r="AN22" s="112">
        <f t="shared" si="11"/>
        <v>0</v>
      </c>
      <c r="AO22" s="112">
        <f t="shared" si="11"/>
        <v>11</v>
      </c>
      <c r="AP22" s="112">
        <f t="shared" si="11"/>
        <v>0</v>
      </c>
      <c r="AQ22" s="112">
        <f t="shared" si="11"/>
        <v>752</v>
      </c>
      <c r="AR22" s="112">
        <f t="shared" si="11"/>
        <v>0</v>
      </c>
      <c r="AS22" s="112">
        <f t="shared" si="11"/>
        <v>0</v>
      </c>
      <c r="AT22" s="112">
        <f t="shared" si="11"/>
        <v>752</v>
      </c>
      <c r="AU22" s="112">
        <f t="shared" si="11"/>
        <v>0</v>
      </c>
      <c r="AV22" s="112">
        <f t="shared" si="11"/>
        <v>0</v>
      </c>
      <c r="AW22" s="112">
        <f t="shared" si="11"/>
        <v>752</v>
      </c>
      <c r="AX22" s="112">
        <f t="shared" si="11"/>
        <v>0</v>
      </c>
      <c r="AY22" s="112">
        <f t="shared" si="11"/>
        <v>0</v>
      </c>
      <c r="AZ22" s="112">
        <f t="shared" si="11"/>
        <v>0</v>
      </c>
      <c r="BA22" s="112">
        <f t="shared" si="11"/>
        <v>0</v>
      </c>
      <c r="BB22" s="112">
        <f t="shared" si="11"/>
        <v>752</v>
      </c>
      <c r="BC22" s="112">
        <f t="shared" si="11"/>
        <v>0</v>
      </c>
    </row>
    <row r="23" spans="1:55" ht="33">
      <c r="A23" s="110"/>
      <c r="B23" s="105" t="s">
        <v>328</v>
      </c>
      <c r="C23" s="106" t="s">
        <v>321</v>
      </c>
      <c r="D23" s="106" t="s">
        <v>323</v>
      </c>
      <c r="E23" s="107" t="s">
        <v>405</v>
      </c>
      <c r="F23" s="106" t="s">
        <v>329</v>
      </c>
      <c r="G23" s="112">
        <f>H23+I23</f>
        <v>681</v>
      </c>
      <c r="H23" s="112">
        <f>1030-349</f>
        <v>681</v>
      </c>
      <c r="I23" s="112"/>
      <c r="J23" s="112">
        <f>K23-G23</f>
        <v>357</v>
      </c>
      <c r="K23" s="112">
        <v>1038</v>
      </c>
      <c r="L23" s="112"/>
      <c r="M23" s="112"/>
      <c r="N23" s="112">
        <v>1112</v>
      </c>
      <c r="O23" s="109"/>
      <c r="P23" s="112"/>
      <c r="Q23" s="112">
        <f>P23+N23</f>
        <v>1112</v>
      </c>
      <c r="R23" s="112">
        <f>O23</f>
        <v>0</v>
      </c>
      <c r="S23" s="112">
        <f>T23-Q23</f>
        <v>-371</v>
      </c>
      <c r="T23" s="112">
        <v>741</v>
      </c>
      <c r="U23" s="112">
        <f>R23</f>
        <v>0</v>
      </c>
      <c r="V23" s="112">
        <v>741</v>
      </c>
      <c r="W23" s="112"/>
      <c r="X23" s="112"/>
      <c r="Y23" s="112">
        <f>W23+T23</f>
        <v>741</v>
      </c>
      <c r="Z23" s="112">
        <f>X23+V23</f>
        <v>741</v>
      </c>
      <c r="AA23" s="112"/>
      <c r="AB23" s="112"/>
      <c r="AC23" s="112">
        <f>AA23+Y23</f>
        <v>741</v>
      </c>
      <c r="AD23" s="112">
        <f>AB23+Z23</f>
        <v>741</v>
      </c>
      <c r="AE23" s="112"/>
      <c r="AF23" s="112"/>
      <c r="AG23" s="112"/>
      <c r="AH23" s="112">
        <f>AE23+AC23</f>
        <v>741</v>
      </c>
      <c r="AI23" s="112"/>
      <c r="AJ23" s="112">
        <f>AG23+AD23</f>
        <v>741</v>
      </c>
      <c r="AK23" s="113"/>
      <c r="AL23" s="113"/>
      <c r="AM23" s="112">
        <f>AK23+AH23</f>
        <v>741</v>
      </c>
      <c r="AN23" s="112">
        <f>AI23</f>
        <v>0</v>
      </c>
      <c r="AO23" s="112">
        <f>AQ23-AM23</f>
        <v>11</v>
      </c>
      <c r="AP23" s="112">
        <f>AR23-AN23</f>
        <v>0</v>
      </c>
      <c r="AQ23" s="112">
        <v>752</v>
      </c>
      <c r="AR23" s="112"/>
      <c r="AS23" s="113"/>
      <c r="AT23" s="112">
        <v>752</v>
      </c>
      <c r="AU23" s="112"/>
      <c r="AV23" s="113"/>
      <c r="AW23" s="108">
        <f>AT23+AV23</f>
        <v>752</v>
      </c>
      <c r="AX23" s="114">
        <f aca="true" t="shared" si="12" ref="AX23:AX87">AU23</f>
        <v>0</v>
      </c>
      <c r="AY23" s="115"/>
      <c r="AZ23" s="115"/>
      <c r="BA23" s="115"/>
      <c r="BB23" s="112">
        <f>AW23+AY23+AZ23+BA23</f>
        <v>752</v>
      </c>
      <c r="BC23" s="109">
        <f>AX23+AY23</f>
        <v>0</v>
      </c>
    </row>
    <row r="24" spans="1:55" ht="33">
      <c r="A24" s="110"/>
      <c r="B24" s="105" t="s">
        <v>300</v>
      </c>
      <c r="C24" s="106" t="s">
        <v>321</v>
      </c>
      <c r="D24" s="106" t="s">
        <v>323</v>
      </c>
      <c r="E24" s="107" t="s">
        <v>405</v>
      </c>
      <c r="F24" s="106"/>
      <c r="G24" s="112">
        <f aca="true" t="shared" si="13" ref="G24:BC24">G25</f>
        <v>1160</v>
      </c>
      <c r="H24" s="112">
        <f t="shared" si="13"/>
        <v>1160</v>
      </c>
      <c r="I24" s="112">
        <f t="shared" si="13"/>
        <v>0</v>
      </c>
      <c r="J24" s="112">
        <f t="shared" si="13"/>
        <v>497</v>
      </c>
      <c r="K24" s="112">
        <f t="shared" si="13"/>
        <v>1657</v>
      </c>
      <c r="L24" s="112">
        <f t="shared" si="13"/>
        <v>0</v>
      </c>
      <c r="M24" s="112"/>
      <c r="N24" s="112">
        <f t="shared" si="13"/>
        <v>1775</v>
      </c>
      <c r="O24" s="112">
        <f t="shared" si="13"/>
        <v>0</v>
      </c>
      <c r="P24" s="112">
        <f t="shared" si="13"/>
        <v>0</v>
      </c>
      <c r="Q24" s="112">
        <f t="shared" si="13"/>
        <v>1775</v>
      </c>
      <c r="R24" s="112">
        <f t="shared" si="13"/>
        <v>0</v>
      </c>
      <c r="S24" s="112">
        <f t="shared" si="13"/>
        <v>-445</v>
      </c>
      <c r="T24" s="112">
        <f t="shared" si="13"/>
        <v>1330</v>
      </c>
      <c r="U24" s="112">
        <f t="shared" si="13"/>
        <v>0</v>
      </c>
      <c r="V24" s="112">
        <f t="shared" si="13"/>
        <v>1330</v>
      </c>
      <c r="W24" s="112">
        <f t="shared" si="13"/>
        <v>0</v>
      </c>
      <c r="X24" s="112">
        <f t="shared" si="13"/>
        <v>0</v>
      </c>
      <c r="Y24" s="112">
        <f t="shared" si="13"/>
        <v>1330</v>
      </c>
      <c r="Z24" s="112">
        <f t="shared" si="13"/>
        <v>1330</v>
      </c>
      <c r="AA24" s="112">
        <f t="shared" si="13"/>
        <v>0</v>
      </c>
      <c r="AB24" s="112">
        <f t="shared" si="13"/>
        <v>0</v>
      </c>
      <c r="AC24" s="112">
        <f t="shared" si="13"/>
        <v>1330</v>
      </c>
      <c r="AD24" s="112">
        <f t="shared" si="13"/>
        <v>1330</v>
      </c>
      <c r="AE24" s="112">
        <f t="shared" si="13"/>
        <v>0</v>
      </c>
      <c r="AF24" s="112"/>
      <c r="AG24" s="112">
        <f t="shared" si="13"/>
        <v>0</v>
      </c>
      <c r="AH24" s="112">
        <f t="shared" si="13"/>
        <v>1330</v>
      </c>
      <c r="AI24" s="112"/>
      <c r="AJ24" s="112">
        <f t="shared" si="13"/>
        <v>1330</v>
      </c>
      <c r="AK24" s="112">
        <f t="shared" si="13"/>
        <v>0</v>
      </c>
      <c r="AL24" s="112">
        <f t="shared" si="13"/>
        <v>0</v>
      </c>
      <c r="AM24" s="112">
        <f t="shared" si="13"/>
        <v>1330</v>
      </c>
      <c r="AN24" s="112">
        <f t="shared" si="13"/>
        <v>0</v>
      </c>
      <c r="AO24" s="112">
        <f t="shared" si="13"/>
        <v>23</v>
      </c>
      <c r="AP24" s="112">
        <f t="shared" si="13"/>
        <v>0</v>
      </c>
      <c r="AQ24" s="112">
        <f t="shared" si="13"/>
        <v>1353</v>
      </c>
      <c r="AR24" s="112">
        <f t="shared" si="13"/>
        <v>0</v>
      </c>
      <c r="AS24" s="112">
        <f t="shared" si="13"/>
        <v>0</v>
      </c>
      <c r="AT24" s="112">
        <f t="shared" si="13"/>
        <v>1353</v>
      </c>
      <c r="AU24" s="112">
        <f t="shared" si="13"/>
        <v>0</v>
      </c>
      <c r="AV24" s="112">
        <f t="shared" si="13"/>
        <v>0</v>
      </c>
      <c r="AW24" s="112">
        <f t="shared" si="13"/>
        <v>1353</v>
      </c>
      <c r="AX24" s="112">
        <f t="shared" si="13"/>
        <v>0</v>
      </c>
      <c r="AY24" s="112">
        <f t="shared" si="13"/>
        <v>0</v>
      </c>
      <c r="AZ24" s="112">
        <f t="shared" si="13"/>
        <v>0</v>
      </c>
      <c r="BA24" s="112">
        <f t="shared" si="13"/>
        <v>0</v>
      </c>
      <c r="BB24" s="112">
        <f t="shared" si="13"/>
        <v>1353</v>
      </c>
      <c r="BC24" s="112">
        <f t="shared" si="13"/>
        <v>0</v>
      </c>
    </row>
    <row r="25" spans="1:55" ht="33">
      <c r="A25" s="110"/>
      <c r="B25" s="105" t="s">
        <v>328</v>
      </c>
      <c r="C25" s="106" t="s">
        <v>321</v>
      </c>
      <c r="D25" s="106" t="s">
        <v>323</v>
      </c>
      <c r="E25" s="107" t="s">
        <v>405</v>
      </c>
      <c r="F25" s="106" t="s">
        <v>329</v>
      </c>
      <c r="G25" s="112">
        <f>H25+I25</f>
        <v>1160</v>
      </c>
      <c r="H25" s="112">
        <f>13015-11855</f>
        <v>1160</v>
      </c>
      <c r="I25" s="112"/>
      <c r="J25" s="112">
        <f>K25-G25</f>
        <v>497</v>
      </c>
      <c r="K25" s="112">
        <v>1657</v>
      </c>
      <c r="L25" s="112"/>
      <c r="M25" s="112"/>
      <c r="N25" s="112">
        <v>1775</v>
      </c>
      <c r="O25" s="109"/>
      <c r="P25" s="112"/>
      <c r="Q25" s="112">
        <f>P25+N25</f>
        <v>1775</v>
      </c>
      <c r="R25" s="112">
        <f>O25</f>
        <v>0</v>
      </c>
      <c r="S25" s="112">
        <f>T25-Q25</f>
        <v>-445</v>
      </c>
      <c r="T25" s="112">
        <v>1330</v>
      </c>
      <c r="U25" s="112">
        <f>R25</f>
        <v>0</v>
      </c>
      <c r="V25" s="112">
        <v>1330</v>
      </c>
      <c r="W25" s="112"/>
      <c r="X25" s="112"/>
      <c r="Y25" s="112">
        <f>W25+T25</f>
        <v>1330</v>
      </c>
      <c r="Z25" s="112">
        <f>X25+V25</f>
        <v>1330</v>
      </c>
      <c r="AA25" s="112"/>
      <c r="AB25" s="112"/>
      <c r="AC25" s="112">
        <f>AA25+Y25</f>
        <v>1330</v>
      </c>
      <c r="AD25" s="112">
        <f>AB25+Z25</f>
        <v>1330</v>
      </c>
      <c r="AE25" s="112"/>
      <c r="AF25" s="112"/>
      <c r="AG25" s="112"/>
      <c r="AH25" s="112">
        <f>AE25+AC25</f>
        <v>1330</v>
      </c>
      <c r="AI25" s="112"/>
      <c r="AJ25" s="112">
        <f>AG25+AD25</f>
        <v>1330</v>
      </c>
      <c r="AK25" s="113"/>
      <c r="AL25" s="113"/>
      <c r="AM25" s="112">
        <f>AK25+AH25</f>
        <v>1330</v>
      </c>
      <c r="AN25" s="112">
        <f>AI25</f>
        <v>0</v>
      </c>
      <c r="AO25" s="112">
        <f>AQ25-AM25</f>
        <v>23</v>
      </c>
      <c r="AP25" s="112">
        <f>AR25-AN25</f>
        <v>0</v>
      </c>
      <c r="AQ25" s="112">
        <v>1353</v>
      </c>
      <c r="AR25" s="112"/>
      <c r="AS25" s="112"/>
      <c r="AT25" s="112">
        <v>1353</v>
      </c>
      <c r="AU25" s="112"/>
      <c r="AV25" s="113"/>
      <c r="AW25" s="108">
        <f>AT25+AV25</f>
        <v>1353</v>
      </c>
      <c r="AX25" s="114">
        <f t="shared" si="12"/>
        <v>0</v>
      </c>
      <c r="AY25" s="115"/>
      <c r="AZ25" s="115"/>
      <c r="BA25" s="115"/>
      <c r="BB25" s="112">
        <f>AW25+AY25+AZ25+BA25</f>
        <v>1353</v>
      </c>
      <c r="BC25" s="109">
        <f>AX25+AY25</f>
        <v>0</v>
      </c>
    </row>
    <row r="26" spans="1:55" ht="37.5">
      <c r="A26" s="110"/>
      <c r="B26" s="99" t="s">
        <v>304</v>
      </c>
      <c r="C26" s="100" t="s">
        <v>321</v>
      </c>
      <c r="D26" s="100" t="s">
        <v>208</v>
      </c>
      <c r="E26" s="101"/>
      <c r="F26" s="100"/>
      <c r="G26" s="112"/>
      <c r="H26" s="112"/>
      <c r="I26" s="112"/>
      <c r="J26" s="112"/>
      <c r="K26" s="112"/>
      <c r="L26" s="112"/>
      <c r="M26" s="112"/>
      <c r="N26" s="112"/>
      <c r="O26" s="109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3"/>
      <c r="AL26" s="113"/>
      <c r="AM26" s="112"/>
      <c r="AN26" s="112"/>
      <c r="AO26" s="116">
        <f>AO27</f>
        <v>32739</v>
      </c>
      <c r="AP26" s="116">
        <f aca="true" t="shared" si="14" ref="AP26:BC27">AP27</f>
        <v>0</v>
      </c>
      <c r="AQ26" s="116">
        <f t="shared" si="14"/>
        <v>32739</v>
      </c>
      <c r="AR26" s="116">
        <f t="shared" si="14"/>
        <v>0</v>
      </c>
      <c r="AS26" s="116">
        <f t="shared" si="14"/>
        <v>0</v>
      </c>
      <c r="AT26" s="116">
        <f t="shared" si="14"/>
        <v>32739</v>
      </c>
      <c r="AU26" s="116">
        <f t="shared" si="14"/>
        <v>0</v>
      </c>
      <c r="AV26" s="116">
        <f t="shared" si="14"/>
        <v>0</v>
      </c>
      <c r="AW26" s="116">
        <f t="shared" si="14"/>
        <v>32739</v>
      </c>
      <c r="AX26" s="116">
        <f t="shared" si="14"/>
        <v>0</v>
      </c>
      <c r="AY26" s="116">
        <f t="shared" si="14"/>
        <v>0</v>
      </c>
      <c r="AZ26" s="116">
        <f t="shared" si="14"/>
        <v>0</v>
      </c>
      <c r="BA26" s="116">
        <f t="shared" si="14"/>
        <v>0</v>
      </c>
      <c r="BB26" s="116">
        <f t="shared" si="14"/>
        <v>32739</v>
      </c>
      <c r="BC26" s="116">
        <f t="shared" si="14"/>
        <v>0</v>
      </c>
    </row>
    <row r="27" spans="1:55" ht="49.5">
      <c r="A27" s="110"/>
      <c r="B27" s="105" t="s">
        <v>305</v>
      </c>
      <c r="C27" s="106" t="s">
        <v>321</v>
      </c>
      <c r="D27" s="106" t="s">
        <v>208</v>
      </c>
      <c r="E27" s="111" t="s">
        <v>422</v>
      </c>
      <c r="F27" s="106"/>
      <c r="G27" s="112"/>
      <c r="H27" s="112"/>
      <c r="I27" s="112"/>
      <c r="J27" s="112"/>
      <c r="K27" s="112"/>
      <c r="L27" s="112"/>
      <c r="M27" s="112"/>
      <c r="N27" s="112"/>
      <c r="O27" s="109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3"/>
      <c r="AL27" s="113"/>
      <c r="AM27" s="112"/>
      <c r="AN27" s="112"/>
      <c r="AO27" s="112">
        <f>AO28</f>
        <v>32739</v>
      </c>
      <c r="AP27" s="112">
        <f t="shared" si="14"/>
        <v>0</v>
      </c>
      <c r="AQ27" s="112">
        <f t="shared" si="14"/>
        <v>32739</v>
      </c>
      <c r="AR27" s="112">
        <f t="shared" si="14"/>
        <v>0</v>
      </c>
      <c r="AS27" s="112">
        <f>AS28</f>
        <v>0</v>
      </c>
      <c r="AT27" s="112">
        <f t="shared" si="14"/>
        <v>32739</v>
      </c>
      <c r="AU27" s="112">
        <f t="shared" si="14"/>
        <v>0</v>
      </c>
      <c r="AV27" s="112">
        <f t="shared" si="14"/>
        <v>0</v>
      </c>
      <c r="AW27" s="112">
        <f t="shared" si="14"/>
        <v>32739</v>
      </c>
      <c r="AX27" s="112">
        <f t="shared" si="14"/>
        <v>0</v>
      </c>
      <c r="AY27" s="112">
        <f t="shared" si="14"/>
        <v>0</v>
      </c>
      <c r="AZ27" s="112">
        <f t="shared" si="14"/>
        <v>0</v>
      </c>
      <c r="BA27" s="112">
        <f t="shared" si="14"/>
        <v>0</v>
      </c>
      <c r="BB27" s="112">
        <f t="shared" si="14"/>
        <v>32739</v>
      </c>
      <c r="BC27" s="112">
        <f t="shared" si="14"/>
        <v>0</v>
      </c>
    </row>
    <row r="28" spans="1:55" ht="66">
      <c r="A28" s="110"/>
      <c r="B28" s="105" t="s">
        <v>332</v>
      </c>
      <c r="C28" s="106" t="s">
        <v>321</v>
      </c>
      <c r="D28" s="106" t="s">
        <v>208</v>
      </c>
      <c r="E28" s="111" t="s">
        <v>422</v>
      </c>
      <c r="F28" s="106" t="s">
        <v>333</v>
      </c>
      <c r="G28" s="112"/>
      <c r="H28" s="112"/>
      <c r="I28" s="112"/>
      <c r="J28" s="112"/>
      <c r="K28" s="112"/>
      <c r="L28" s="112"/>
      <c r="M28" s="112"/>
      <c r="N28" s="112"/>
      <c r="O28" s="109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/>
      <c r="AL28" s="113"/>
      <c r="AM28" s="112"/>
      <c r="AN28" s="112"/>
      <c r="AO28" s="112">
        <f>AQ28-AM28</f>
        <v>32739</v>
      </c>
      <c r="AP28" s="112"/>
      <c r="AQ28" s="112">
        <v>32739</v>
      </c>
      <c r="AR28" s="112"/>
      <c r="AS28" s="113"/>
      <c r="AT28" s="112">
        <v>32739</v>
      </c>
      <c r="AU28" s="112"/>
      <c r="AV28" s="113"/>
      <c r="AW28" s="108">
        <f>AT28+AV28</f>
        <v>32739</v>
      </c>
      <c r="AX28" s="114">
        <f t="shared" si="12"/>
        <v>0</v>
      </c>
      <c r="AY28" s="115"/>
      <c r="AZ28" s="115"/>
      <c r="BA28" s="115"/>
      <c r="BB28" s="112">
        <f>AW28+AY28+AZ28+BA28</f>
        <v>32739</v>
      </c>
      <c r="BC28" s="109">
        <f>AX28+AY28</f>
        <v>0</v>
      </c>
    </row>
    <row r="29" spans="1:55" s="6" customFormat="1" ht="37.5" hidden="1">
      <c r="A29" s="120"/>
      <c r="B29" s="99" t="s">
        <v>304</v>
      </c>
      <c r="C29" s="100" t="s">
        <v>321</v>
      </c>
      <c r="D29" s="100" t="s">
        <v>331</v>
      </c>
      <c r="E29" s="101"/>
      <c r="F29" s="100"/>
      <c r="G29" s="116">
        <f aca="true" t="shared" si="15" ref="G29:AU29">G30</f>
        <v>1132</v>
      </c>
      <c r="H29" s="116">
        <f t="shared" si="15"/>
        <v>1132</v>
      </c>
      <c r="I29" s="116">
        <f t="shared" si="15"/>
        <v>0</v>
      </c>
      <c r="J29" s="116">
        <f t="shared" si="15"/>
        <v>70</v>
      </c>
      <c r="K29" s="116">
        <f t="shared" si="15"/>
        <v>1202</v>
      </c>
      <c r="L29" s="116">
        <f t="shared" si="15"/>
        <v>0</v>
      </c>
      <c r="M29" s="116"/>
      <c r="N29" s="116">
        <f t="shared" si="15"/>
        <v>1287</v>
      </c>
      <c r="O29" s="116">
        <f t="shared" si="15"/>
        <v>0</v>
      </c>
      <c r="P29" s="116">
        <f t="shared" si="15"/>
        <v>0</v>
      </c>
      <c r="Q29" s="116">
        <f t="shared" si="15"/>
        <v>1287</v>
      </c>
      <c r="R29" s="116">
        <f t="shared" si="15"/>
        <v>0</v>
      </c>
      <c r="S29" s="116">
        <f t="shared" si="15"/>
        <v>-1037</v>
      </c>
      <c r="T29" s="116">
        <f t="shared" si="15"/>
        <v>250</v>
      </c>
      <c r="U29" s="116">
        <f t="shared" si="15"/>
        <v>0</v>
      </c>
      <c r="V29" s="116">
        <f t="shared" si="15"/>
        <v>250</v>
      </c>
      <c r="W29" s="116">
        <f t="shared" si="15"/>
        <v>0</v>
      </c>
      <c r="X29" s="116">
        <f t="shared" si="15"/>
        <v>0</v>
      </c>
      <c r="Y29" s="116">
        <f t="shared" si="15"/>
        <v>250</v>
      </c>
      <c r="Z29" s="116">
        <f t="shared" si="15"/>
        <v>250</v>
      </c>
      <c r="AA29" s="116">
        <f t="shared" si="15"/>
        <v>0</v>
      </c>
      <c r="AB29" s="116">
        <f t="shared" si="15"/>
        <v>0</v>
      </c>
      <c r="AC29" s="116">
        <f t="shared" si="15"/>
        <v>250</v>
      </c>
      <c r="AD29" s="116">
        <f t="shared" si="15"/>
        <v>250</v>
      </c>
      <c r="AE29" s="116">
        <f t="shared" si="15"/>
        <v>0</v>
      </c>
      <c r="AF29" s="116"/>
      <c r="AG29" s="116">
        <f t="shared" si="15"/>
        <v>0</v>
      </c>
      <c r="AH29" s="116">
        <f t="shared" si="15"/>
        <v>250</v>
      </c>
      <c r="AI29" s="116"/>
      <c r="AJ29" s="116">
        <f t="shared" si="15"/>
        <v>250</v>
      </c>
      <c r="AK29" s="116">
        <f t="shared" si="15"/>
        <v>0</v>
      </c>
      <c r="AL29" s="116">
        <f t="shared" si="15"/>
        <v>0</v>
      </c>
      <c r="AM29" s="116">
        <f t="shared" si="15"/>
        <v>250</v>
      </c>
      <c r="AN29" s="116">
        <f t="shared" si="15"/>
        <v>0</v>
      </c>
      <c r="AO29" s="116">
        <f t="shared" si="15"/>
        <v>-250</v>
      </c>
      <c r="AP29" s="116">
        <f t="shared" si="15"/>
        <v>0</v>
      </c>
      <c r="AQ29" s="116">
        <f t="shared" si="15"/>
        <v>0</v>
      </c>
      <c r="AR29" s="116">
        <f t="shared" si="15"/>
        <v>0</v>
      </c>
      <c r="AS29" s="116">
        <f>AS30</f>
        <v>0</v>
      </c>
      <c r="AT29" s="116">
        <f t="shared" si="15"/>
        <v>0</v>
      </c>
      <c r="AU29" s="116">
        <f t="shared" si="15"/>
        <v>0</v>
      </c>
      <c r="AV29" s="121"/>
      <c r="AW29" s="108"/>
      <c r="AX29" s="114">
        <f t="shared" si="12"/>
        <v>0</v>
      </c>
      <c r="AY29" s="122"/>
      <c r="AZ29" s="122"/>
      <c r="BA29" s="122"/>
      <c r="BB29" s="123"/>
      <c r="BC29" s="122"/>
    </row>
    <row r="30" spans="1:55" ht="49.5" hidden="1">
      <c r="A30" s="104"/>
      <c r="B30" s="105" t="s">
        <v>305</v>
      </c>
      <c r="C30" s="106" t="s">
        <v>321</v>
      </c>
      <c r="D30" s="106" t="s">
        <v>331</v>
      </c>
      <c r="E30" s="111" t="s">
        <v>422</v>
      </c>
      <c r="F30" s="106"/>
      <c r="G30" s="112">
        <f aca="true" t="shared" si="16" ref="G30:AU30">G31</f>
        <v>1132</v>
      </c>
      <c r="H30" s="112">
        <f t="shared" si="16"/>
        <v>1132</v>
      </c>
      <c r="I30" s="112">
        <f t="shared" si="16"/>
        <v>0</v>
      </c>
      <c r="J30" s="112">
        <f t="shared" si="16"/>
        <v>70</v>
      </c>
      <c r="K30" s="112">
        <f t="shared" si="16"/>
        <v>1202</v>
      </c>
      <c r="L30" s="112">
        <f t="shared" si="16"/>
        <v>0</v>
      </c>
      <c r="M30" s="112"/>
      <c r="N30" s="112">
        <f t="shared" si="16"/>
        <v>1287</v>
      </c>
      <c r="O30" s="112">
        <f t="shared" si="16"/>
        <v>0</v>
      </c>
      <c r="P30" s="112">
        <f t="shared" si="16"/>
        <v>0</v>
      </c>
      <c r="Q30" s="112">
        <f t="shared" si="16"/>
        <v>1287</v>
      </c>
      <c r="R30" s="112">
        <f t="shared" si="16"/>
        <v>0</v>
      </c>
      <c r="S30" s="112">
        <f t="shared" si="16"/>
        <v>-1037</v>
      </c>
      <c r="T30" s="112">
        <f t="shared" si="16"/>
        <v>250</v>
      </c>
      <c r="U30" s="112">
        <f t="shared" si="16"/>
        <v>0</v>
      </c>
      <c r="V30" s="112">
        <f t="shared" si="16"/>
        <v>250</v>
      </c>
      <c r="W30" s="112">
        <f t="shared" si="16"/>
        <v>0</v>
      </c>
      <c r="X30" s="112">
        <f t="shared" si="16"/>
        <v>0</v>
      </c>
      <c r="Y30" s="112">
        <f t="shared" si="16"/>
        <v>250</v>
      </c>
      <c r="Z30" s="112">
        <f t="shared" si="16"/>
        <v>250</v>
      </c>
      <c r="AA30" s="112">
        <f t="shared" si="16"/>
        <v>0</v>
      </c>
      <c r="AB30" s="112">
        <f t="shared" si="16"/>
        <v>0</v>
      </c>
      <c r="AC30" s="112">
        <f t="shared" si="16"/>
        <v>250</v>
      </c>
      <c r="AD30" s="112">
        <f t="shared" si="16"/>
        <v>250</v>
      </c>
      <c r="AE30" s="112">
        <f t="shared" si="16"/>
        <v>0</v>
      </c>
      <c r="AF30" s="112"/>
      <c r="AG30" s="112">
        <f t="shared" si="16"/>
        <v>0</v>
      </c>
      <c r="AH30" s="112">
        <f t="shared" si="16"/>
        <v>250</v>
      </c>
      <c r="AI30" s="112"/>
      <c r="AJ30" s="112">
        <f t="shared" si="16"/>
        <v>250</v>
      </c>
      <c r="AK30" s="112">
        <f t="shared" si="16"/>
        <v>0</v>
      </c>
      <c r="AL30" s="112">
        <f t="shared" si="16"/>
        <v>0</v>
      </c>
      <c r="AM30" s="112">
        <f t="shared" si="16"/>
        <v>250</v>
      </c>
      <c r="AN30" s="112">
        <f t="shared" si="16"/>
        <v>0</v>
      </c>
      <c r="AO30" s="112">
        <f t="shared" si="16"/>
        <v>-250</v>
      </c>
      <c r="AP30" s="112">
        <f t="shared" si="16"/>
        <v>0</v>
      </c>
      <c r="AQ30" s="112">
        <f t="shared" si="16"/>
        <v>0</v>
      </c>
      <c r="AR30" s="112">
        <f t="shared" si="16"/>
        <v>0</v>
      </c>
      <c r="AS30" s="112">
        <f t="shared" si="16"/>
        <v>0</v>
      </c>
      <c r="AT30" s="112">
        <f t="shared" si="16"/>
        <v>0</v>
      </c>
      <c r="AU30" s="112">
        <f t="shared" si="16"/>
        <v>0</v>
      </c>
      <c r="AV30" s="113"/>
      <c r="AW30" s="108"/>
      <c r="AX30" s="114">
        <f t="shared" si="12"/>
        <v>0</v>
      </c>
      <c r="AY30" s="115"/>
      <c r="AZ30" s="115"/>
      <c r="BA30" s="115"/>
      <c r="BB30" s="124"/>
      <c r="BC30" s="115"/>
    </row>
    <row r="31" spans="1:55" ht="66" hidden="1">
      <c r="A31" s="104"/>
      <c r="B31" s="105" t="s">
        <v>332</v>
      </c>
      <c r="C31" s="106" t="s">
        <v>321</v>
      </c>
      <c r="D31" s="106" t="s">
        <v>331</v>
      </c>
      <c r="E31" s="111" t="s">
        <v>422</v>
      </c>
      <c r="F31" s="106" t="s">
        <v>333</v>
      </c>
      <c r="G31" s="112">
        <f>H31+I31</f>
        <v>1132</v>
      </c>
      <c r="H31" s="112">
        <v>1132</v>
      </c>
      <c r="I31" s="112"/>
      <c r="J31" s="112">
        <f>K31-G31</f>
        <v>70</v>
      </c>
      <c r="K31" s="112">
        <v>1202</v>
      </c>
      <c r="L31" s="112"/>
      <c r="M31" s="112"/>
      <c r="N31" s="112">
        <v>1287</v>
      </c>
      <c r="O31" s="109"/>
      <c r="P31" s="112"/>
      <c r="Q31" s="112">
        <f>P31+N31</f>
        <v>1287</v>
      </c>
      <c r="R31" s="112">
        <f>O31</f>
        <v>0</v>
      </c>
      <c r="S31" s="112">
        <f>T31-Q31</f>
        <v>-1037</v>
      </c>
      <c r="T31" s="112">
        <v>250</v>
      </c>
      <c r="U31" s="112">
        <f>R31</f>
        <v>0</v>
      </c>
      <c r="V31" s="112">
        <v>250</v>
      </c>
      <c r="W31" s="112"/>
      <c r="X31" s="112"/>
      <c r="Y31" s="112">
        <f>W31+T31</f>
        <v>250</v>
      </c>
      <c r="Z31" s="112">
        <f>X31+V31</f>
        <v>250</v>
      </c>
      <c r="AA31" s="112"/>
      <c r="AB31" s="112"/>
      <c r="AC31" s="112">
        <f>AA31+Y31</f>
        <v>250</v>
      </c>
      <c r="AD31" s="112">
        <f>AB31+Z31</f>
        <v>250</v>
      </c>
      <c r="AE31" s="112"/>
      <c r="AF31" s="112"/>
      <c r="AG31" s="112"/>
      <c r="AH31" s="112">
        <f>AE31+AC31</f>
        <v>250</v>
      </c>
      <c r="AI31" s="112"/>
      <c r="AJ31" s="112">
        <f>AG31+AD31</f>
        <v>250</v>
      </c>
      <c r="AK31" s="113"/>
      <c r="AL31" s="113"/>
      <c r="AM31" s="112">
        <f>AK31+AH31</f>
        <v>250</v>
      </c>
      <c r="AN31" s="112">
        <f>AI31</f>
        <v>0</v>
      </c>
      <c r="AO31" s="112">
        <f>AQ31-AM31</f>
        <v>-250</v>
      </c>
      <c r="AP31" s="112">
        <f>AR31-AN31</f>
        <v>0</v>
      </c>
      <c r="AQ31" s="112"/>
      <c r="AR31" s="112"/>
      <c r="AS31" s="113"/>
      <c r="AT31" s="112"/>
      <c r="AU31" s="112"/>
      <c r="AV31" s="113"/>
      <c r="AW31" s="108"/>
      <c r="AX31" s="114">
        <f t="shared" si="12"/>
        <v>0</v>
      </c>
      <c r="AY31" s="115"/>
      <c r="AZ31" s="115"/>
      <c r="BA31" s="115"/>
      <c r="BB31" s="124"/>
      <c r="BC31" s="115"/>
    </row>
    <row r="32" spans="1:55" ht="16.5">
      <c r="A32" s="104"/>
      <c r="B32" s="105"/>
      <c r="C32" s="106"/>
      <c r="D32" s="106"/>
      <c r="E32" s="111"/>
      <c r="F32" s="106"/>
      <c r="G32" s="112"/>
      <c r="H32" s="112"/>
      <c r="I32" s="112"/>
      <c r="J32" s="124"/>
      <c r="K32" s="124"/>
      <c r="L32" s="124"/>
      <c r="M32" s="124"/>
      <c r="N32" s="112"/>
      <c r="O32" s="109"/>
      <c r="P32" s="109"/>
      <c r="Q32" s="115"/>
      <c r="R32" s="115"/>
      <c r="S32" s="112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13"/>
      <c r="AL32" s="113"/>
      <c r="AM32" s="125"/>
      <c r="AN32" s="125"/>
      <c r="AO32" s="126"/>
      <c r="AP32" s="126"/>
      <c r="AQ32" s="127"/>
      <c r="AR32" s="126"/>
      <c r="AS32" s="113"/>
      <c r="AT32" s="127"/>
      <c r="AU32" s="126"/>
      <c r="AV32" s="113"/>
      <c r="AW32" s="108"/>
      <c r="AX32" s="114">
        <f t="shared" si="12"/>
        <v>0</v>
      </c>
      <c r="AY32" s="115"/>
      <c r="AZ32" s="115"/>
      <c r="BA32" s="115"/>
      <c r="BB32" s="124"/>
      <c r="BC32" s="115"/>
    </row>
    <row r="33" spans="1:55" s="4" customFormat="1" ht="40.5">
      <c r="A33" s="91">
        <v>901</v>
      </c>
      <c r="B33" s="92" t="s">
        <v>297</v>
      </c>
      <c r="C33" s="93"/>
      <c r="D33" s="93"/>
      <c r="E33" s="94"/>
      <c r="F33" s="95"/>
      <c r="G33" s="96">
        <f aca="true" t="shared" si="17" ref="G33:L33">G34+G37+G72+G84+G93+G96+G99+G102</f>
        <v>625989</v>
      </c>
      <c r="H33" s="96">
        <f t="shared" si="17"/>
        <v>625989</v>
      </c>
      <c r="I33" s="96">
        <f t="shared" si="17"/>
        <v>0</v>
      </c>
      <c r="J33" s="96">
        <f t="shared" si="17"/>
        <v>238001</v>
      </c>
      <c r="K33" s="96">
        <f t="shared" si="17"/>
        <v>863990</v>
      </c>
      <c r="L33" s="96">
        <f t="shared" si="17"/>
        <v>0</v>
      </c>
      <c r="M33" s="96"/>
      <c r="N33" s="96">
        <f aca="true" t="shared" si="18" ref="N33:AE33">N34+N37+N72+N84+N93+N96+N99+N102</f>
        <v>894128</v>
      </c>
      <c r="O33" s="96">
        <f t="shared" si="18"/>
        <v>0</v>
      </c>
      <c r="P33" s="96">
        <f t="shared" si="18"/>
        <v>0</v>
      </c>
      <c r="Q33" s="96">
        <f t="shared" si="18"/>
        <v>894128</v>
      </c>
      <c r="R33" s="96">
        <f t="shared" si="18"/>
        <v>0</v>
      </c>
      <c r="S33" s="96">
        <f t="shared" si="18"/>
        <v>-290331</v>
      </c>
      <c r="T33" s="96">
        <f t="shared" si="18"/>
        <v>603797</v>
      </c>
      <c r="U33" s="96">
        <f t="shared" si="18"/>
        <v>0</v>
      </c>
      <c r="V33" s="96">
        <f t="shared" si="18"/>
        <v>603797</v>
      </c>
      <c r="W33" s="96">
        <f t="shared" si="18"/>
        <v>0</v>
      </c>
      <c r="X33" s="96">
        <f t="shared" si="18"/>
        <v>0</v>
      </c>
      <c r="Y33" s="96">
        <f t="shared" si="18"/>
        <v>603797</v>
      </c>
      <c r="Z33" s="96">
        <f t="shared" si="18"/>
        <v>603797</v>
      </c>
      <c r="AA33" s="96">
        <f t="shared" si="18"/>
        <v>0</v>
      </c>
      <c r="AB33" s="96">
        <f t="shared" si="18"/>
        <v>0</v>
      </c>
      <c r="AC33" s="96">
        <f t="shared" si="18"/>
        <v>603797</v>
      </c>
      <c r="AD33" s="96">
        <f t="shared" si="18"/>
        <v>603797</v>
      </c>
      <c r="AE33" s="96">
        <f t="shared" si="18"/>
        <v>0</v>
      </c>
      <c r="AF33" s="96"/>
      <c r="AG33" s="96">
        <f>AG34+AG37+AG72+AG84+AG93+AG96+AG99+AG102</f>
        <v>0</v>
      </c>
      <c r="AH33" s="96">
        <f>AH34+AH37+AH72+AH84+AH93+AH96+AH99+AH102</f>
        <v>603797</v>
      </c>
      <c r="AI33" s="96"/>
      <c r="AJ33" s="96">
        <f>AJ34+AJ37+AJ72+AJ84+AJ93+AJ96+AJ99+AJ102</f>
        <v>603797</v>
      </c>
      <c r="AK33" s="96">
        <f>AK34+AK37+AK72+AK84+AK93+AK96+AK99+AK102</f>
        <v>0</v>
      </c>
      <c r="AL33" s="96">
        <f>AL34+AL37+AL72+AL84+AL93+AL96+AL99+AL102</f>
        <v>0</v>
      </c>
      <c r="AM33" s="96">
        <f>AM34+AM37+AM72+AM84+AM93+AM96+AM99+AM102</f>
        <v>603797</v>
      </c>
      <c r="AN33" s="96">
        <f>AN34+AN37+AN72+AN84+AN93+AN96+AN99+AN102</f>
        <v>0</v>
      </c>
      <c r="AO33" s="96">
        <f aca="true" t="shared" si="19" ref="AO33:BC33">AO34+AO37+AO72+AO84+AO93+AO96+AO99+AO102+AO40+AO90+AO57+AO108+AO111</f>
        <v>139399</v>
      </c>
      <c r="AP33" s="96">
        <f t="shared" si="19"/>
        <v>0</v>
      </c>
      <c r="AQ33" s="96">
        <f t="shared" si="19"/>
        <v>743196</v>
      </c>
      <c r="AR33" s="96">
        <f t="shared" si="19"/>
        <v>65805</v>
      </c>
      <c r="AS33" s="96">
        <f t="shared" si="19"/>
        <v>0</v>
      </c>
      <c r="AT33" s="96">
        <f t="shared" si="19"/>
        <v>743196</v>
      </c>
      <c r="AU33" s="96">
        <f t="shared" si="19"/>
        <v>65805</v>
      </c>
      <c r="AV33" s="96">
        <f t="shared" si="19"/>
        <v>0</v>
      </c>
      <c r="AW33" s="96">
        <f t="shared" si="19"/>
        <v>743196</v>
      </c>
      <c r="AX33" s="96">
        <f t="shared" si="19"/>
        <v>65805</v>
      </c>
      <c r="AY33" s="96">
        <f t="shared" si="19"/>
        <v>286</v>
      </c>
      <c r="AZ33" s="96">
        <f t="shared" si="19"/>
        <v>2344</v>
      </c>
      <c r="BA33" s="96">
        <f t="shared" si="19"/>
        <v>0</v>
      </c>
      <c r="BB33" s="96">
        <f t="shared" si="19"/>
        <v>745826</v>
      </c>
      <c r="BC33" s="96">
        <f t="shared" si="19"/>
        <v>66091</v>
      </c>
    </row>
    <row r="34" spans="1:55" s="2" customFormat="1" ht="75">
      <c r="A34" s="98"/>
      <c r="B34" s="99" t="s">
        <v>78</v>
      </c>
      <c r="C34" s="100" t="s">
        <v>321</v>
      </c>
      <c r="D34" s="100" t="s">
        <v>322</v>
      </c>
      <c r="E34" s="101"/>
      <c r="F34" s="100"/>
      <c r="G34" s="116">
        <f aca="true" t="shared" si="20" ref="G34:BC34">G35</f>
        <v>1116</v>
      </c>
      <c r="H34" s="116">
        <f t="shared" si="20"/>
        <v>1116</v>
      </c>
      <c r="I34" s="116">
        <f t="shared" si="20"/>
        <v>0</v>
      </c>
      <c r="J34" s="116">
        <f t="shared" si="20"/>
        <v>351</v>
      </c>
      <c r="K34" s="116">
        <f t="shared" si="20"/>
        <v>1467</v>
      </c>
      <c r="L34" s="116">
        <f t="shared" si="20"/>
        <v>0</v>
      </c>
      <c r="M34" s="116"/>
      <c r="N34" s="116">
        <f t="shared" si="20"/>
        <v>1572</v>
      </c>
      <c r="O34" s="116">
        <f t="shared" si="20"/>
        <v>0</v>
      </c>
      <c r="P34" s="116">
        <f t="shared" si="20"/>
        <v>0</v>
      </c>
      <c r="Q34" s="116">
        <f t="shared" si="20"/>
        <v>1572</v>
      </c>
      <c r="R34" s="116">
        <f t="shared" si="20"/>
        <v>0</v>
      </c>
      <c r="S34" s="116">
        <f t="shared" si="20"/>
        <v>-299</v>
      </c>
      <c r="T34" s="116">
        <f t="shared" si="20"/>
        <v>1273</v>
      </c>
      <c r="U34" s="116">
        <f t="shared" si="20"/>
        <v>0</v>
      </c>
      <c r="V34" s="116">
        <f t="shared" si="20"/>
        <v>1273</v>
      </c>
      <c r="W34" s="116">
        <f t="shared" si="20"/>
        <v>0</v>
      </c>
      <c r="X34" s="116">
        <f t="shared" si="20"/>
        <v>0</v>
      </c>
      <c r="Y34" s="116">
        <f t="shared" si="20"/>
        <v>1273</v>
      </c>
      <c r="Z34" s="116">
        <f t="shared" si="20"/>
        <v>1273</v>
      </c>
      <c r="AA34" s="116">
        <f t="shared" si="20"/>
        <v>0</v>
      </c>
      <c r="AB34" s="116">
        <f t="shared" si="20"/>
        <v>0</v>
      </c>
      <c r="AC34" s="116">
        <f t="shared" si="20"/>
        <v>1273</v>
      </c>
      <c r="AD34" s="116">
        <f t="shared" si="20"/>
        <v>1273</v>
      </c>
      <c r="AE34" s="116">
        <f t="shared" si="20"/>
        <v>0</v>
      </c>
      <c r="AF34" s="116"/>
      <c r="AG34" s="116">
        <f t="shared" si="20"/>
        <v>0</v>
      </c>
      <c r="AH34" s="116">
        <f t="shared" si="20"/>
        <v>1273</v>
      </c>
      <c r="AI34" s="116"/>
      <c r="AJ34" s="116">
        <f t="shared" si="20"/>
        <v>1273</v>
      </c>
      <c r="AK34" s="116">
        <f t="shared" si="20"/>
        <v>0</v>
      </c>
      <c r="AL34" s="116">
        <f t="shared" si="20"/>
        <v>0</v>
      </c>
      <c r="AM34" s="116">
        <f t="shared" si="20"/>
        <v>1273</v>
      </c>
      <c r="AN34" s="116">
        <f t="shared" si="20"/>
        <v>0</v>
      </c>
      <c r="AO34" s="116">
        <f t="shared" si="20"/>
        <v>-20</v>
      </c>
      <c r="AP34" s="116">
        <f t="shared" si="20"/>
        <v>0</v>
      </c>
      <c r="AQ34" s="116">
        <f t="shared" si="20"/>
        <v>1253</v>
      </c>
      <c r="AR34" s="116">
        <f t="shared" si="20"/>
        <v>0</v>
      </c>
      <c r="AS34" s="116">
        <f t="shared" si="20"/>
        <v>0</v>
      </c>
      <c r="AT34" s="116">
        <f t="shared" si="20"/>
        <v>1253</v>
      </c>
      <c r="AU34" s="116">
        <f t="shared" si="20"/>
        <v>0</v>
      </c>
      <c r="AV34" s="116">
        <f t="shared" si="20"/>
        <v>0</v>
      </c>
      <c r="AW34" s="116">
        <f t="shared" si="20"/>
        <v>1253</v>
      </c>
      <c r="AX34" s="116">
        <f t="shared" si="20"/>
        <v>0</v>
      </c>
      <c r="AY34" s="116">
        <f t="shared" si="20"/>
        <v>0</v>
      </c>
      <c r="AZ34" s="116">
        <f t="shared" si="20"/>
        <v>0</v>
      </c>
      <c r="BA34" s="116">
        <f t="shared" si="20"/>
        <v>0</v>
      </c>
      <c r="BB34" s="116">
        <f t="shared" si="20"/>
        <v>1253</v>
      </c>
      <c r="BC34" s="116">
        <f t="shared" si="20"/>
        <v>0</v>
      </c>
    </row>
    <row r="35" spans="1:55" ht="82.5">
      <c r="A35" s="128"/>
      <c r="B35" s="105" t="s">
        <v>325</v>
      </c>
      <c r="C35" s="106" t="s">
        <v>321</v>
      </c>
      <c r="D35" s="106" t="s">
        <v>322</v>
      </c>
      <c r="E35" s="107" t="s">
        <v>405</v>
      </c>
      <c r="F35" s="106"/>
      <c r="G35" s="112">
        <f aca="true" t="shared" si="21" ref="G35:BC35">G36</f>
        <v>1116</v>
      </c>
      <c r="H35" s="112">
        <f t="shared" si="21"/>
        <v>1116</v>
      </c>
      <c r="I35" s="112">
        <f t="shared" si="21"/>
        <v>0</v>
      </c>
      <c r="J35" s="112">
        <f t="shared" si="21"/>
        <v>351</v>
      </c>
      <c r="K35" s="112">
        <f t="shared" si="21"/>
        <v>1467</v>
      </c>
      <c r="L35" s="112">
        <f t="shared" si="21"/>
        <v>0</v>
      </c>
      <c r="M35" s="112"/>
      <c r="N35" s="112">
        <f t="shared" si="21"/>
        <v>1572</v>
      </c>
      <c r="O35" s="112">
        <f t="shared" si="21"/>
        <v>0</v>
      </c>
      <c r="P35" s="112">
        <f t="shared" si="21"/>
        <v>0</v>
      </c>
      <c r="Q35" s="112">
        <f t="shared" si="21"/>
        <v>1572</v>
      </c>
      <c r="R35" s="112">
        <f t="shared" si="21"/>
        <v>0</v>
      </c>
      <c r="S35" s="112">
        <f t="shared" si="21"/>
        <v>-299</v>
      </c>
      <c r="T35" s="112">
        <f t="shared" si="21"/>
        <v>1273</v>
      </c>
      <c r="U35" s="112">
        <f t="shared" si="21"/>
        <v>0</v>
      </c>
      <c r="V35" s="112">
        <f t="shared" si="21"/>
        <v>1273</v>
      </c>
      <c r="W35" s="112">
        <f t="shared" si="21"/>
        <v>0</v>
      </c>
      <c r="X35" s="112">
        <f t="shared" si="21"/>
        <v>0</v>
      </c>
      <c r="Y35" s="112">
        <f t="shared" si="21"/>
        <v>1273</v>
      </c>
      <c r="Z35" s="112">
        <f t="shared" si="21"/>
        <v>1273</v>
      </c>
      <c r="AA35" s="112">
        <f t="shared" si="21"/>
        <v>0</v>
      </c>
      <c r="AB35" s="112">
        <f t="shared" si="21"/>
        <v>0</v>
      </c>
      <c r="AC35" s="112">
        <f t="shared" si="21"/>
        <v>1273</v>
      </c>
      <c r="AD35" s="112">
        <f t="shared" si="21"/>
        <v>1273</v>
      </c>
      <c r="AE35" s="112">
        <f t="shared" si="21"/>
        <v>0</v>
      </c>
      <c r="AF35" s="112"/>
      <c r="AG35" s="112">
        <f t="shared" si="21"/>
        <v>0</v>
      </c>
      <c r="AH35" s="112">
        <f t="shared" si="21"/>
        <v>1273</v>
      </c>
      <c r="AI35" s="112"/>
      <c r="AJ35" s="112">
        <f t="shared" si="21"/>
        <v>1273</v>
      </c>
      <c r="AK35" s="112">
        <f t="shared" si="21"/>
        <v>0</v>
      </c>
      <c r="AL35" s="112">
        <f t="shared" si="21"/>
        <v>0</v>
      </c>
      <c r="AM35" s="112">
        <f t="shared" si="21"/>
        <v>1273</v>
      </c>
      <c r="AN35" s="112">
        <f t="shared" si="21"/>
        <v>0</v>
      </c>
      <c r="AO35" s="112">
        <f t="shared" si="21"/>
        <v>-20</v>
      </c>
      <c r="AP35" s="112">
        <f t="shared" si="21"/>
        <v>0</v>
      </c>
      <c r="AQ35" s="112">
        <f t="shared" si="21"/>
        <v>1253</v>
      </c>
      <c r="AR35" s="112">
        <f t="shared" si="21"/>
        <v>0</v>
      </c>
      <c r="AS35" s="112">
        <f t="shared" si="21"/>
        <v>0</v>
      </c>
      <c r="AT35" s="112">
        <f t="shared" si="21"/>
        <v>1253</v>
      </c>
      <c r="AU35" s="112">
        <f t="shared" si="21"/>
        <v>0</v>
      </c>
      <c r="AV35" s="112">
        <f t="shared" si="21"/>
        <v>0</v>
      </c>
      <c r="AW35" s="112">
        <f t="shared" si="21"/>
        <v>1253</v>
      </c>
      <c r="AX35" s="112">
        <f t="shared" si="21"/>
        <v>0</v>
      </c>
      <c r="AY35" s="112">
        <f t="shared" si="21"/>
        <v>0</v>
      </c>
      <c r="AZ35" s="112">
        <f t="shared" si="21"/>
        <v>0</v>
      </c>
      <c r="BA35" s="112">
        <f t="shared" si="21"/>
        <v>0</v>
      </c>
      <c r="BB35" s="112">
        <f t="shared" si="21"/>
        <v>1253</v>
      </c>
      <c r="BC35" s="112">
        <f t="shared" si="21"/>
        <v>0</v>
      </c>
    </row>
    <row r="36" spans="1:55" ht="33">
      <c r="A36" s="104"/>
      <c r="B36" s="105" t="s">
        <v>328</v>
      </c>
      <c r="C36" s="106" t="s">
        <v>321</v>
      </c>
      <c r="D36" s="106" t="s">
        <v>322</v>
      </c>
      <c r="E36" s="107" t="s">
        <v>405</v>
      </c>
      <c r="F36" s="106" t="s">
        <v>329</v>
      </c>
      <c r="G36" s="112">
        <f>H36+I36</f>
        <v>1116</v>
      </c>
      <c r="H36" s="112">
        <v>1116</v>
      </c>
      <c r="I36" s="112"/>
      <c r="J36" s="112">
        <f>K36-G36</f>
        <v>351</v>
      </c>
      <c r="K36" s="112">
        <v>1467</v>
      </c>
      <c r="L36" s="112"/>
      <c r="M36" s="112"/>
      <c r="N36" s="112">
        <v>1572</v>
      </c>
      <c r="O36" s="109"/>
      <c r="P36" s="112"/>
      <c r="Q36" s="112">
        <f>P36+N36</f>
        <v>1572</v>
      </c>
      <c r="R36" s="112">
        <f>O36</f>
        <v>0</v>
      </c>
      <c r="S36" s="112">
        <f>T36-Q36</f>
        <v>-299</v>
      </c>
      <c r="T36" s="112">
        <v>1273</v>
      </c>
      <c r="U36" s="112">
        <f>R36</f>
        <v>0</v>
      </c>
      <c r="V36" s="112">
        <v>1273</v>
      </c>
      <c r="W36" s="112"/>
      <c r="X36" s="112"/>
      <c r="Y36" s="112">
        <f>W36+T36</f>
        <v>1273</v>
      </c>
      <c r="Z36" s="112">
        <f>X36+V36</f>
        <v>1273</v>
      </c>
      <c r="AA36" s="112"/>
      <c r="AB36" s="112"/>
      <c r="AC36" s="112">
        <f>AA36+Y36</f>
        <v>1273</v>
      </c>
      <c r="AD36" s="112">
        <f>AB36+Z36</f>
        <v>1273</v>
      </c>
      <c r="AE36" s="112"/>
      <c r="AF36" s="112"/>
      <c r="AG36" s="112"/>
      <c r="AH36" s="112">
        <f>AE36+AC36</f>
        <v>1273</v>
      </c>
      <c r="AI36" s="112"/>
      <c r="AJ36" s="112">
        <f>AG36+AD36</f>
        <v>1273</v>
      </c>
      <c r="AK36" s="113"/>
      <c r="AL36" s="113"/>
      <c r="AM36" s="112">
        <f>AK36+AH36</f>
        <v>1273</v>
      </c>
      <c r="AN36" s="112">
        <f>AI36</f>
        <v>0</v>
      </c>
      <c r="AO36" s="112">
        <f>AQ36-AM36</f>
        <v>-20</v>
      </c>
      <c r="AP36" s="112">
        <f>AR36-AN36</f>
        <v>0</v>
      </c>
      <c r="AQ36" s="112">
        <v>1253</v>
      </c>
      <c r="AR36" s="112"/>
      <c r="AS36" s="113"/>
      <c r="AT36" s="112">
        <v>1253</v>
      </c>
      <c r="AU36" s="112"/>
      <c r="AV36" s="113"/>
      <c r="AW36" s="108">
        <f>AT36+AV36</f>
        <v>1253</v>
      </c>
      <c r="AX36" s="114">
        <f t="shared" si="12"/>
        <v>0</v>
      </c>
      <c r="AY36" s="115"/>
      <c r="AZ36" s="115"/>
      <c r="BA36" s="115"/>
      <c r="BB36" s="112">
        <f>AW36+AY36+AZ36+BA36</f>
        <v>1253</v>
      </c>
      <c r="BC36" s="109">
        <f>AX36+AY36</f>
        <v>0</v>
      </c>
    </row>
    <row r="37" spans="1:55" s="2" customFormat="1" ht="125.25" customHeight="1">
      <c r="A37" s="129"/>
      <c r="B37" s="99" t="s">
        <v>326</v>
      </c>
      <c r="C37" s="100" t="s">
        <v>321</v>
      </c>
      <c r="D37" s="100" t="s">
        <v>324</v>
      </c>
      <c r="E37" s="101"/>
      <c r="F37" s="100"/>
      <c r="G37" s="116">
        <f aca="true" t="shared" si="22" ref="G37:W38">G38</f>
        <v>557703</v>
      </c>
      <c r="H37" s="116">
        <f t="shared" si="22"/>
        <v>557703</v>
      </c>
      <c r="I37" s="116">
        <f t="shared" si="22"/>
        <v>0</v>
      </c>
      <c r="J37" s="116">
        <f aca="true" t="shared" si="23" ref="J37:AA38">J38</f>
        <v>192865</v>
      </c>
      <c r="K37" s="116">
        <f t="shared" si="23"/>
        <v>750568</v>
      </c>
      <c r="L37" s="116">
        <f t="shared" si="23"/>
        <v>0</v>
      </c>
      <c r="M37" s="116"/>
      <c r="N37" s="116">
        <f t="shared" si="23"/>
        <v>809355</v>
      </c>
      <c r="O37" s="116">
        <f t="shared" si="23"/>
        <v>0</v>
      </c>
      <c r="P37" s="116">
        <f t="shared" si="23"/>
        <v>0</v>
      </c>
      <c r="Q37" s="116">
        <f t="shared" si="23"/>
        <v>809355</v>
      </c>
      <c r="R37" s="116">
        <f t="shared" si="23"/>
        <v>0</v>
      </c>
      <c r="S37" s="116">
        <f t="shared" si="23"/>
        <v>-252177</v>
      </c>
      <c r="T37" s="116">
        <f t="shared" si="23"/>
        <v>557178</v>
      </c>
      <c r="U37" s="116">
        <f t="shared" si="23"/>
        <v>0</v>
      </c>
      <c r="V37" s="116">
        <f t="shared" si="23"/>
        <v>557460</v>
      </c>
      <c r="W37" s="116">
        <f t="shared" si="23"/>
        <v>0</v>
      </c>
      <c r="X37" s="116">
        <f t="shared" si="23"/>
        <v>0</v>
      </c>
      <c r="Y37" s="116">
        <f t="shared" si="23"/>
        <v>557178</v>
      </c>
      <c r="Z37" s="116">
        <f t="shared" si="23"/>
        <v>557460</v>
      </c>
      <c r="AA37" s="116">
        <f t="shared" si="23"/>
        <v>0</v>
      </c>
      <c r="AB37" s="116">
        <f aca="true" t="shared" si="24" ref="AA37:AO38">AB38</f>
        <v>0</v>
      </c>
      <c r="AC37" s="116">
        <f t="shared" si="24"/>
        <v>557178</v>
      </c>
      <c r="AD37" s="116">
        <f t="shared" si="24"/>
        <v>557460</v>
      </c>
      <c r="AE37" s="116">
        <f t="shared" si="24"/>
        <v>0</v>
      </c>
      <c r="AF37" s="116"/>
      <c r="AG37" s="116">
        <f t="shared" si="24"/>
        <v>0</v>
      </c>
      <c r="AH37" s="116">
        <f t="shared" si="24"/>
        <v>557178</v>
      </c>
      <c r="AI37" s="116"/>
      <c r="AJ37" s="116">
        <f t="shared" si="24"/>
        <v>557460</v>
      </c>
      <c r="AK37" s="116">
        <f t="shared" si="24"/>
        <v>0</v>
      </c>
      <c r="AL37" s="116">
        <f t="shared" si="24"/>
        <v>0</v>
      </c>
      <c r="AM37" s="116">
        <f t="shared" si="24"/>
        <v>557178</v>
      </c>
      <c r="AN37" s="116">
        <f t="shared" si="24"/>
        <v>0</v>
      </c>
      <c r="AO37" s="116">
        <f aca="true" t="shared" si="25" ref="AO37:AT37">AO38+AO43+AO45+AO47+AO49+AO51+AO53</f>
        <v>126435</v>
      </c>
      <c r="AP37" s="116">
        <f t="shared" si="25"/>
        <v>0</v>
      </c>
      <c r="AQ37" s="116">
        <f t="shared" si="25"/>
        <v>683613</v>
      </c>
      <c r="AR37" s="116">
        <f t="shared" si="25"/>
        <v>65805</v>
      </c>
      <c r="AS37" s="116">
        <f t="shared" si="25"/>
        <v>0</v>
      </c>
      <c r="AT37" s="116">
        <f t="shared" si="25"/>
        <v>683613</v>
      </c>
      <c r="AU37" s="116">
        <f>AU38+AU43+AU45+AU47+AU49+AU51+AU53</f>
        <v>65805</v>
      </c>
      <c r="AV37" s="116">
        <f>AV38+AV43+AV45+AV47+AV49+AV51+AV53</f>
        <v>0</v>
      </c>
      <c r="AW37" s="116">
        <f>AW38+AW43+AW45+AW47+AW49+AW51+AW53</f>
        <v>683613</v>
      </c>
      <c r="AX37" s="116">
        <f>AX38+AX43+AX45+AX47+AX49+AX51+AX53</f>
        <v>65805</v>
      </c>
      <c r="AY37" s="116">
        <f>AY38+AY43+AY45+AY47+AY49+AY51+AY53+AY55</f>
        <v>286</v>
      </c>
      <c r="AZ37" s="116">
        <f>AZ38+AZ43+AZ45+AZ47+AZ49+AZ51+AZ53+AZ55</f>
        <v>2720</v>
      </c>
      <c r="BA37" s="116">
        <f>BA38+BA43+BA45+BA47+BA49+BA51+BA53+BA55</f>
        <v>0</v>
      </c>
      <c r="BB37" s="116">
        <f>BB38+BB43+BB45+BB47+BB49+BB51+BB53+BB55</f>
        <v>686619</v>
      </c>
      <c r="BC37" s="116">
        <f>BC38+BC43+BC45+BC47+BC49+BC51+BC53+BC55</f>
        <v>66091</v>
      </c>
    </row>
    <row r="38" spans="1:55" ht="82.5">
      <c r="A38" s="110"/>
      <c r="B38" s="105" t="s">
        <v>325</v>
      </c>
      <c r="C38" s="106" t="s">
        <v>321</v>
      </c>
      <c r="D38" s="106" t="s">
        <v>324</v>
      </c>
      <c r="E38" s="107" t="s">
        <v>405</v>
      </c>
      <c r="F38" s="106"/>
      <c r="G38" s="112">
        <f t="shared" si="22"/>
        <v>557703</v>
      </c>
      <c r="H38" s="112">
        <f t="shared" si="22"/>
        <v>557703</v>
      </c>
      <c r="I38" s="112">
        <f t="shared" si="22"/>
        <v>0</v>
      </c>
      <c r="J38" s="112">
        <f t="shared" si="22"/>
        <v>192865</v>
      </c>
      <c r="K38" s="112">
        <f t="shared" si="22"/>
        <v>750568</v>
      </c>
      <c r="L38" s="112">
        <f t="shared" si="22"/>
        <v>0</v>
      </c>
      <c r="M38" s="112"/>
      <c r="N38" s="112">
        <f t="shared" si="22"/>
        <v>809355</v>
      </c>
      <c r="O38" s="112">
        <f t="shared" si="22"/>
        <v>0</v>
      </c>
      <c r="P38" s="112">
        <f t="shared" si="22"/>
        <v>0</v>
      </c>
      <c r="Q38" s="112">
        <f t="shared" si="22"/>
        <v>809355</v>
      </c>
      <c r="R38" s="112">
        <f t="shared" si="22"/>
        <v>0</v>
      </c>
      <c r="S38" s="112">
        <f t="shared" si="22"/>
        <v>-252177</v>
      </c>
      <c r="T38" s="112">
        <f t="shared" si="22"/>
        <v>557178</v>
      </c>
      <c r="U38" s="112">
        <f t="shared" si="22"/>
        <v>0</v>
      </c>
      <c r="V38" s="112">
        <f t="shared" si="22"/>
        <v>557460</v>
      </c>
      <c r="W38" s="112">
        <f t="shared" si="22"/>
        <v>0</v>
      </c>
      <c r="X38" s="112">
        <f t="shared" si="23"/>
        <v>0</v>
      </c>
      <c r="Y38" s="112">
        <f t="shared" si="23"/>
        <v>557178</v>
      </c>
      <c r="Z38" s="112">
        <f t="shared" si="23"/>
        <v>557460</v>
      </c>
      <c r="AA38" s="112">
        <f t="shared" si="24"/>
        <v>0</v>
      </c>
      <c r="AB38" s="112">
        <f t="shared" si="24"/>
        <v>0</v>
      </c>
      <c r="AC38" s="112">
        <f t="shared" si="24"/>
        <v>557178</v>
      </c>
      <c r="AD38" s="112">
        <f t="shared" si="24"/>
        <v>557460</v>
      </c>
      <c r="AE38" s="112">
        <f t="shared" si="24"/>
        <v>0</v>
      </c>
      <c r="AF38" s="112"/>
      <c r="AG38" s="112">
        <f t="shared" si="24"/>
        <v>0</v>
      </c>
      <c r="AH38" s="112">
        <f t="shared" si="24"/>
        <v>557178</v>
      </c>
      <c r="AI38" s="112"/>
      <c r="AJ38" s="112">
        <f t="shared" si="24"/>
        <v>557460</v>
      </c>
      <c r="AK38" s="112">
        <f t="shared" si="24"/>
        <v>0</v>
      </c>
      <c r="AL38" s="112">
        <f t="shared" si="24"/>
        <v>0</v>
      </c>
      <c r="AM38" s="112">
        <f t="shared" si="24"/>
        <v>557178</v>
      </c>
      <c r="AN38" s="112">
        <f t="shared" si="24"/>
        <v>0</v>
      </c>
      <c r="AO38" s="112">
        <f t="shared" si="24"/>
        <v>60630</v>
      </c>
      <c r="AP38" s="112">
        <f aca="true" t="shared" si="26" ref="AP38:BC38">AP39</f>
        <v>0</v>
      </c>
      <c r="AQ38" s="112">
        <f t="shared" si="26"/>
        <v>617808</v>
      </c>
      <c r="AR38" s="112">
        <f t="shared" si="26"/>
        <v>0</v>
      </c>
      <c r="AS38" s="112">
        <f t="shared" si="26"/>
        <v>0</v>
      </c>
      <c r="AT38" s="112">
        <f t="shared" si="26"/>
        <v>617808</v>
      </c>
      <c r="AU38" s="112">
        <f t="shared" si="26"/>
        <v>0</v>
      </c>
      <c r="AV38" s="112">
        <f t="shared" si="26"/>
        <v>0</v>
      </c>
      <c r="AW38" s="112">
        <f t="shared" si="26"/>
        <v>617808</v>
      </c>
      <c r="AX38" s="112">
        <f t="shared" si="26"/>
        <v>0</v>
      </c>
      <c r="AY38" s="112">
        <f t="shared" si="26"/>
        <v>0</v>
      </c>
      <c r="AZ38" s="112">
        <f t="shared" si="26"/>
        <v>2720</v>
      </c>
      <c r="BA38" s="112">
        <f t="shared" si="26"/>
        <v>0</v>
      </c>
      <c r="BB38" s="112">
        <f t="shared" si="26"/>
        <v>620528</v>
      </c>
      <c r="BC38" s="112">
        <f t="shared" si="26"/>
        <v>0</v>
      </c>
    </row>
    <row r="39" spans="1:55" ht="33">
      <c r="A39" s="110"/>
      <c r="B39" s="105" t="s">
        <v>328</v>
      </c>
      <c r="C39" s="106" t="s">
        <v>321</v>
      </c>
      <c r="D39" s="106" t="s">
        <v>324</v>
      </c>
      <c r="E39" s="107" t="s">
        <v>405</v>
      </c>
      <c r="F39" s="106" t="s">
        <v>329</v>
      </c>
      <c r="G39" s="112">
        <f>H39+I39</f>
        <v>557703</v>
      </c>
      <c r="H39" s="112">
        <f>461753+95950</f>
        <v>557703</v>
      </c>
      <c r="I39" s="112"/>
      <c r="J39" s="112">
        <f>K39-G39</f>
        <v>192865</v>
      </c>
      <c r="K39" s="112">
        <v>750568</v>
      </c>
      <c r="L39" s="112"/>
      <c r="M39" s="112"/>
      <c r="N39" s="112">
        <v>809355</v>
      </c>
      <c r="O39" s="109"/>
      <c r="P39" s="112"/>
      <c r="Q39" s="112">
        <f>P39+N39</f>
        <v>809355</v>
      </c>
      <c r="R39" s="112">
        <f>O39</f>
        <v>0</v>
      </c>
      <c r="S39" s="112">
        <f>T39-Q39</f>
        <v>-252177</v>
      </c>
      <c r="T39" s="112">
        <v>557178</v>
      </c>
      <c r="U39" s="112">
        <f>R39</f>
        <v>0</v>
      </c>
      <c r="V39" s="112">
        <f>557450+10</f>
        <v>557460</v>
      </c>
      <c r="W39" s="112"/>
      <c r="X39" s="112"/>
      <c r="Y39" s="112">
        <f>W39+T39</f>
        <v>557178</v>
      </c>
      <c r="Z39" s="112">
        <f>X39+V39</f>
        <v>557460</v>
      </c>
      <c r="AA39" s="112"/>
      <c r="AB39" s="112"/>
      <c r="AC39" s="112">
        <f>AA39+Y39</f>
        <v>557178</v>
      </c>
      <c r="AD39" s="112">
        <f>AB39+Z39</f>
        <v>557460</v>
      </c>
      <c r="AE39" s="112"/>
      <c r="AF39" s="112"/>
      <c r="AG39" s="112"/>
      <c r="AH39" s="112">
        <f>AE39+AC39</f>
        <v>557178</v>
      </c>
      <c r="AI39" s="112"/>
      <c r="AJ39" s="112">
        <f>AG39+AD39</f>
        <v>557460</v>
      </c>
      <c r="AK39" s="113"/>
      <c r="AL39" s="113"/>
      <c r="AM39" s="112">
        <f>AK39+AH39</f>
        <v>557178</v>
      </c>
      <c r="AN39" s="112">
        <f>AI39</f>
        <v>0</v>
      </c>
      <c r="AO39" s="112">
        <f>AQ39-AM39</f>
        <v>60630</v>
      </c>
      <c r="AP39" s="112">
        <f>AR39-AN39</f>
        <v>0</v>
      </c>
      <c r="AQ39" s="112">
        <f>618408-600</f>
        <v>617808</v>
      </c>
      <c r="AR39" s="112"/>
      <c r="AS39" s="112"/>
      <c r="AT39" s="112">
        <f>618408-600</f>
        <v>617808</v>
      </c>
      <c r="AU39" s="112"/>
      <c r="AV39" s="113"/>
      <c r="AW39" s="108">
        <f>AT39+AV39</f>
        <v>617808</v>
      </c>
      <c r="AX39" s="114">
        <f t="shared" si="12"/>
        <v>0</v>
      </c>
      <c r="AY39" s="115"/>
      <c r="AZ39" s="124">
        <f>-50-730+3500</f>
        <v>2720</v>
      </c>
      <c r="BA39" s="124"/>
      <c r="BB39" s="112">
        <f>AW39+AY39+AZ39+BA39</f>
        <v>620528</v>
      </c>
      <c r="BC39" s="112">
        <f>AX39+AY39</f>
        <v>0</v>
      </c>
    </row>
    <row r="40" spans="1:55" s="6" customFormat="1" ht="38.25" hidden="1">
      <c r="A40" s="130"/>
      <c r="B40" s="99" t="s">
        <v>170</v>
      </c>
      <c r="C40" s="100" t="s">
        <v>321</v>
      </c>
      <c r="D40" s="100" t="s">
        <v>334</v>
      </c>
      <c r="E40" s="131"/>
      <c r="F40" s="100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21"/>
      <c r="AL40" s="121"/>
      <c r="AM40" s="116"/>
      <c r="AN40" s="116"/>
      <c r="AO40" s="116">
        <f>AO41</f>
        <v>0</v>
      </c>
      <c r="AP40" s="116">
        <f aca="true" t="shared" si="27" ref="AP40:AU41">AP41</f>
        <v>0</v>
      </c>
      <c r="AQ40" s="116">
        <f t="shared" si="27"/>
        <v>0</v>
      </c>
      <c r="AR40" s="116">
        <f t="shared" si="27"/>
        <v>0</v>
      </c>
      <c r="AS40" s="116">
        <f t="shared" si="27"/>
        <v>0</v>
      </c>
      <c r="AT40" s="116">
        <f t="shared" si="27"/>
        <v>0</v>
      </c>
      <c r="AU40" s="116">
        <f t="shared" si="27"/>
        <v>0</v>
      </c>
      <c r="AV40" s="121"/>
      <c r="AW40" s="108"/>
      <c r="AX40" s="114">
        <f t="shared" si="12"/>
        <v>0</v>
      </c>
      <c r="AY40" s="122"/>
      <c r="AZ40" s="122"/>
      <c r="BA40" s="122"/>
      <c r="BB40" s="123"/>
      <c r="BC40" s="122"/>
    </row>
    <row r="41" spans="1:55" ht="16.5" hidden="1">
      <c r="A41" s="110"/>
      <c r="B41" s="105" t="s">
        <v>177</v>
      </c>
      <c r="C41" s="106" t="s">
        <v>321</v>
      </c>
      <c r="D41" s="106" t="s">
        <v>334</v>
      </c>
      <c r="E41" s="107" t="s">
        <v>169</v>
      </c>
      <c r="F41" s="106"/>
      <c r="G41" s="112"/>
      <c r="H41" s="112"/>
      <c r="I41" s="112"/>
      <c r="J41" s="112"/>
      <c r="K41" s="112"/>
      <c r="L41" s="112"/>
      <c r="M41" s="112"/>
      <c r="N41" s="112"/>
      <c r="O41" s="109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3"/>
      <c r="AL41" s="113"/>
      <c r="AM41" s="112"/>
      <c r="AN41" s="112"/>
      <c r="AO41" s="112">
        <f>AO42</f>
        <v>0</v>
      </c>
      <c r="AP41" s="112">
        <f t="shared" si="27"/>
        <v>0</v>
      </c>
      <c r="AQ41" s="112">
        <f t="shared" si="27"/>
        <v>0</v>
      </c>
      <c r="AR41" s="112">
        <f t="shared" si="27"/>
        <v>0</v>
      </c>
      <c r="AS41" s="112">
        <f t="shared" si="27"/>
        <v>0</v>
      </c>
      <c r="AT41" s="112">
        <f t="shared" si="27"/>
        <v>0</v>
      </c>
      <c r="AU41" s="112">
        <f t="shared" si="27"/>
        <v>0</v>
      </c>
      <c r="AV41" s="113"/>
      <c r="AW41" s="108"/>
      <c r="AX41" s="114">
        <f t="shared" si="12"/>
        <v>0</v>
      </c>
      <c r="AY41" s="115"/>
      <c r="AZ41" s="115"/>
      <c r="BA41" s="115"/>
      <c r="BB41" s="124"/>
      <c r="BC41" s="115"/>
    </row>
    <row r="42" spans="1:55" ht="66" hidden="1">
      <c r="A42" s="110"/>
      <c r="B42" s="105" t="s">
        <v>332</v>
      </c>
      <c r="C42" s="106" t="s">
        <v>321</v>
      </c>
      <c r="D42" s="106" t="s">
        <v>334</v>
      </c>
      <c r="E42" s="107" t="s">
        <v>169</v>
      </c>
      <c r="F42" s="106" t="s">
        <v>333</v>
      </c>
      <c r="G42" s="112"/>
      <c r="H42" s="112"/>
      <c r="I42" s="112"/>
      <c r="J42" s="112"/>
      <c r="K42" s="112"/>
      <c r="L42" s="112"/>
      <c r="M42" s="112"/>
      <c r="N42" s="112"/>
      <c r="O42" s="109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3"/>
      <c r="AL42" s="113"/>
      <c r="AM42" s="112"/>
      <c r="AN42" s="112"/>
      <c r="AO42" s="112">
        <f>AQ42-AM42</f>
        <v>0</v>
      </c>
      <c r="AP42" s="112">
        <f>AR42-AN42</f>
        <v>0</v>
      </c>
      <c r="AQ42" s="112">
        <f>1895-1895</f>
        <v>0</v>
      </c>
      <c r="AR42" s="112"/>
      <c r="AS42" s="112">
        <f>1895-1895</f>
        <v>0</v>
      </c>
      <c r="AT42" s="112">
        <f>1895-1895</f>
        <v>0</v>
      </c>
      <c r="AU42" s="112"/>
      <c r="AV42" s="113"/>
      <c r="AW42" s="108"/>
      <c r="AX42" s="114">
        <f t="shared" si="12"/>
        <v>0</v>
      </c>
      <c r="AY42" s="115"/>
      <c r="AZ42" s="115"/>
      <c r="BA42" s="115"/>
      <c r="BB42" s="124"/>
      <c r="BC42" s="115"/>
    </row>
    <row r="43" spans="1:55" ht="99">
      <c r="A43" s="110"/>
      <c r="B43" s="105" t="s">
        <v>221</v>
      </c>
      <c r="C43" s="106" t="s">
        <v>321</v>
      </c>
      <c r="D43" s="106" t="s">
        <v>324</v>
      </c>
      <c r="E43" s="107" t="s">
        <v>222</v>
      </c>
      <c r="F43" s="106"/>
      <c r="G43" s="112"/>
      <c r="H43" s="112"/>
      <c r="I43" s="112"/>
      <c r="J43" s="112"/>
      <c r="K43" s="112"/>
      <c r="L43" s="112"/>
      <c r="M43" s="112"/>
      <c r="N43" s="112"/>
      <c r="O43" s="109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3"/>
      <c r="AL43" s="113"/>
      <c r="AM43" s="112"/>
      <c r="AN43" s="112"/>
      <c r="AO43" s="112">
        <f aca="true" t="shared" si="28" ref="AO43:BC43">AO44</f>
        <v>37158</v>
      </c>
      <c r="AP43" s="112">
        <f t="shared" si="28"/>
        <v>0</v>
      </c>
      <c r="AQ43" s="112">
        <f t="shared" si="28"/>
        <v>37158</v>
      </c>
      <c r="AR43" s="112">
        <f t="shared" si="28"/>
        <v>37158</v>
      </c>
      <c r="AS43" s="112">
        <f t="shared" si="28"/>
        <v>0</v>
      </c>
      <c r="AT43" s="112">
        <f t="shared" si="28"/>
        <v>37158</v>
      </c>
      <c r="AU43" s="112">
        <f t="shared" si="28"/>
        <v>37158</v>
      </c>
      <c r="AV43" s="112">
        <f t="shared" si="28"/>
        <v>0</v>
      </c>
      <c r="AW43" s="112">
        <f t="shared" si="28"/>
        <v>37158</v>
      </c>
      <c r="AX43" s="112">
        <f t="shared" si="28"/>
        <v>37158</v>
      </c>
      <c r="AY43" s="112">
        <f t="shared" si="28"/>
        <v>0</v>
      </c>
      <c r="AZ43" s="112">
        <f t="shared" si="28"/>
        <v>0</v>
      </c>
      <c r="BA43" s="112">
        <f t="shared" si="28"/>
        <v>0</v>
      </c>
      <c r="BB43" s="112">
        <f t="shared" si="28"/>
        <v>37158</v>
      </c>
      <c r="BC43" s="112">
        <f t="shared" si="28"/>
        <v>37158</v>
      </c>
    </row>
    <row r="44" spans="1:55" ht="33">
      <c r="A44" s="110"/>
      <c r="B44" s="105" t="s">
        <v>223</v>
      </c>
      <c r="C44" s="106" t="s">
        <v>321</v>
      </c>
      <c r="D44" s="106" t="s">
        <v>324</v>
      </c>
      <c r="E44" s="107" t="s">
        <v>222</v>
      </c>
      <c r="F44" s="106" t="s">
        <v>48</v>
      </c>
      <c r="G44" s="112"/>
      <c r="H44" s="112"/>
      <c r="I44" s="112"/>
      <c r="J44" s="112"/>
      <c r="K44" s="112"/>
      <c r="L44" s="112"/>
      <c r="M44" s="112"/>
      <c r="N44" s="112"/>
      <c r="O44" s="109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3"/>
      <c r="AL44" s="113"/>
      <c r="AM44" s="112"/>
      <c r="AN44" s="112"/>
      <c r="AO44" s="112">
        <f>AQ44-AM44</f>
        <v>37158</v>
      </c>
      <c r="AP44" s="112"/>
      <c r="AQ44" s="112">
        <f>AR44</f>
        <v>37158</v>
      </c>
      <c r="AR44" s="112">
        <v>37158</v>
      </c>
      <c r="AS44" s="113"/>
      <c r="AT44" s="112">
        <f>AU44</f>
        <v>37158</v>
      </c>
      <c r="AU44" s="112">
        <v>37158</v>
      </c>
      <c r="AV44" s="113"/>
      <c r="AW44" s="108">
        <f>AT44+AV44</f>
        <v>37158</v>
      </c>
      <c r="AX44" s="112">
        <f t="shared" si="12"/>
        <v>37158</v>
      </c>
      <c r="AY44" s="115"/>
      <c r="AZ44" s="115"/>
      <c r="BA44" s="115"/>
      <c r="BB44" s="112">
        <f>AW44+AY44+AZ44+BA44</f>
        <v>37158</v>
      </c>
      <c r="BC44" s="112">
        <f>AX44+AY44</f>
        <v>37158</v>
      </c>
    </row>
    <row r="45" spans="1:55" ht="33">
      <c r="A45" s="110"/>
      <c r="B45" s="105" t="s">
        <v>224</v>
      </c>
      <c r="C45" s="106" t="s">
        <v>321</v>
      </c>
      <c r="D45" s="106" t="s">
        <v>324</v>
      </c>
      <c r="E45" s="107" t="s">
        <v>225</v>
      </c>
      <c r="F45" s="106"/>
      <c r="G45" s="112"/>
      <c r="H45" s="112"/>
      <c r="I45" s="112"/>
      <c r="J45" s="112"/>
      <c r="K45" s="112"/>
      <c r="L45" s="112"/>
      <c r="M45" s="112"/>
      <c r="N45" s="112"/>
      <c r="O45" s="109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3"/>
      <c r="AL45" s="113"/>
      <c r="AM45" s="112"/>
      <c r="AN45" s="112"/>
      <c r="AO45" s="112">
        <f aca="true" t="shared" si="29" ref="AO45:BC45">AO46</f>
        <v>7004</v>
      </c>
      <c r="AP45" s="112">
        <f t="shared" si="29"/>
        <v>0</v>
      </c>
      <c r="AQ45" s="112">
        <f t="shared" si="29"/>
        <v>7004</v>
      </c>
      <c r="AR45" s="112">
        <f t="shared" si="29"/>
        <v>7004</v>
      </c>
      <c r="AS45" s="112">
        <f t="shared" si="29"/>
        <v>0</v>
      </c>
      <c r="AT45" s="112">
        <f t="shared" si="29"/>
        <v>7004</v>
      </c>
      <c r="AU45" s="112">
        <f t="shared" si="29"/>
        <v>7004</v>
      </c>
      <c r="AV45" s="112">
        <f t="shared" si="29"/>
        <v>0</v>
      </c>
      <c r="AW45" s="112">
        <f t="shared" si="29"/>
        <v>7004</v>
      </c>
      <c r="AX45" s="112">
        <f t="shared" si="29"/>
        <v>7004</v>
      </c>
      <c r="AY45" s="112">
        <f t="shared" si="29"/>
        <v>0</v>
      </c>
      <c r="AZ45" s="112">
        <f t="shared" si="29"/>
        <v>0</v>
      </c>
      <c r="BA45" s="112">
        <f t="shared" si="29"/>
        <v>0</v>
      </c>
      <c r="BB45" s="112">
        <f t="shared" si="29"/>
        <v>7004</v>
      </c>
      <c r="BC45" s="112">
        <f t="shared" si="29"/>
        <v>7004</v>
      </c>
    </row>
    <row r="46" spans="1:55" ht="33">
      <c r="A46" s="110"/>
      <c r="B46" s="105" t="s">
        <v>223</v>
      </c>
      <c r="C46" s="106" t="s">
        <v>321</v>
      </c>
      <c r="D46" s="106" t="s">
        <v>324</v>
      </c>
      <c r="E46" s="107" t="s">
        <v>225</v>
      </c>
      <c r="F46" s="106" t="s">
        <v>48</v>
      </c>
      <c r="G46" s="112"/>
      <c r="H46" s="112"/>
      <c r="I46" s="112"/>
      <c r="J46" s="112"/>
      <c r="K46" s="112"/>
      <c r="L46" s="112"/>
      <c r="M46" s="112"/>
      <c r="N46" s="112"/>
      <c r="O46" s="109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3"/>
      <c r="AL46" s="113"/>
      <c r="AM46" s="112"/>
      <c r="AN46" s="112"/>
      <c r="AO46" s="112">
        <f>AQ46-AM46</f>
        <v>7004</v>
      </c>
      <c r="AP46" s="112"/>
      <c r="AQ46" s="112">
        <f>AR46</f>
        <v>7004</v>
      </c>
      <c r="AR46" s="112">
        <v>7004</v>
      </c>
      <c r="AS46" s="113"/>
      <c r="AT46" s="112">
        <f>AU46</f>
        <v>7004</v>
      </c>
      <c r="AU46" s="112">
        <v>7004</v>
      </c>
      <c r="AV46" s="113"/>
      <c r="AW46" s="108">
        <f>AT46+AV46</f>
        <v>7004</v>
      </c>
      <c r="AX46" s="112">
        <f t="shared" si="12"/>
        <v>7004</v>
      </c>
      <c r="AY46" s="115"/>
      <c r="AZ46" s="115"/>
      <c r="BA46" s="115"/>
      <c r="BB46" s="112">
        <f>AW46+AY46+AZ46+BA46</f>
        <v>7004</v>
      </c>
      <c r="BC46" s="112">
        <f>AX46+AY46</f>
        <v>7004</v>
      </c>
    </row>
    <row r="47" spans="1:55" ht="49.5">
      <c r="A47" s="110"/>
      <c r="B47" s="105" t="s">
        <v>226</v>
      </c>
      <c r="C47" s="106" t="s">
        <v>321</v>
      </c>
      <c r="D47" s="106" t="s">
        <v>324</v>
      </c>
      <c r="E47" s="107" t="s">
        <v>227</v>
      </c>
      <c r="F47" s="106"/>
      <c r="G47" s="112"/>
      <c r="H47" s="112"/>
      <c r="I47" s="112"/>
      <c r="J47" s="112"/>
      <c r="K47" s="112"/>
      <c r="L47" s="112"/>
      <c r="M47" s="112"/>
      <c r="N47" s="112"/>
      <c r="O47" s="109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3"/>
      <c r="AL47" s="113"/>
      <c r="AM47" s="112"/>
      <c r="AN47" s="112"/>
      <c r="AO47" s="112">
        <f aca="true" t="shared" si="30" ref="AO47:BC47">AO48</f>
        <v>364</v>
      </c>
      <c r="AP47" s="112">
        <f t="shared" si="30"/>
        <v>0</v>
      </c>
      <c r="AQ47" s="112">
        <f t="shared" si="30"/>
        <v>364</v>
      </c>
      <c r="AR47" s="112">
        <f t="shared" si="30"/>
        <v>364</v>
      </c>
      <c r="AS47" s="112">
        <f t="shared" si="30"/>
        <v>0</v>
      </c>
      <c r="AT47" s="112">
        <f t="shared" si="30"/>
        <v>364</v>
      </c>
      <c r="AU47" s="112">
        <f t="shared" si="30"/>
        <v>364</v>
      </c>
      <c r="AV47" s="112">
        <f t="shared" si="30"/>
        <v>0</v>
      </c>
      <c r="AW47" s="112">
        <f t="shared" si="30"/>
        <v>364</v>
      </c>
      <c r="AX47" s="112">
        <f t="shared" si="30"/>
        <v>364</v>
      </c>
      <c r="AY47" s="112">
        <f t="shared" si="30"/>
        <v>0</v>
      </c>
      <c r="AZ47" s="112">
        <f t="shared" si="30"/>
        <v>0</v>
      </c>
      <c r="BA47" s="112">
        <f t="shared" si="30"/>
        <v>0</v>
      </c>
      <c r="BB47" s="112">
        <f t="shared" si="30"/>
        <v>364</v>
      </c>
      <c r="BC47" s="112">
        <f t="shared" si="30"/>
        <v>364</v>
      </c>
    </row>
    <row r="48" spans="1:55" ht="33">
      <c r="A48" s="110"/>
      <c r="B48" s="105" t="s">
        <v>223</v>
      </c>
      <c r="C48" s="106" t="s">
        <v>321</v>
      </c>
      <c r="D48" s="106" t="s">
        <v>324</v>
      </c>
      <c r="E48" s="107" t="s">
        <v>227</v>
      </c>
      <c r="F48" s="106" t="s">
        <v>48</v>
      </c>
      <c r="G48" s="112"/>
      <c r="H48" s="112"/>
      <c r="I48" s="112"/>
      <c r="J48" s="112"/>
      <c r="K48" s="112"/>
      <c r="L48" s="112"/>
      <c r="M48" s="112"/>
      <c r="N48" s="112"/>
      <c r="O48" s="109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3"/>
      <c r="AL48" s="113"/>
      <c r="AM48" s="112"/>
      <c r="AN48" s="112"/>
      <c r="AO48" s="112">
        <f>AQ48-AM48</f>
        <v>364</v>
      </c>
      <c r="AP48" s="112"/>
      <c r="AQ48" s="112">
        <f>AR48</f>
        <v>364</v>
      </c>
      <c r="AR48" s="112">
        <v>364</v>
      </c>
      <c r="AS48" s="113"/>
      <c r="AT48" s="112">
        <f>AU48</f>
        <v>364</v>
      </c>
      <c r="AU48" s="112">
        <v>364</v>
      </c>
      <c r="AV48" s="113"/>
      <c r="AW48" s="108">
        <f>AT48+AV48</f>
        <v>364</v>
      </c>
      <c r="AX48" s="112">
        <f t="shared" si="12"/>
        <v>364</v>
      </c>
      <c r="AY48" s="115"/>
      <c r="AZ48" s="115"/>
      <c r="BA48" s="115"/>
      <c r="BB48" s="112">
        <f>AW48+AY48+AZ48+BA48</f>
        <v>364</v>
      </c>
      <c r="BC48" s="112">
        <f>AX48+AY48</f>
        <v>364</v>
      </c>
    </row>
    <row r="49" spans="1:55" ht="115.5">
      <c r="A49" s="110"/>
      <c r="B49" s="105" t="s">
        <v>233</v>
      </c>
      <c r="C49" s="106" t="s">
        <v>321</v>
      </c>
      <c r="D49" s="106" t="s">
        <v>324</v>
      </c>
      <c r="E49" s="107" t="s">
        <v>234</v>
      </c>
      <c r="F49" s="106"/>
      <c r="G49" s="112"/>
      <c r="H49" s="112"/>
      <c r="I49" s="112"/>
      <c r="J49" s="112"/>
      <c r="K49" s="112"/>
      <c r="L49" s="112"/>
      <c r="M49" s="112"/>
      <c r="N49" s="112"/>
      <c r="O49" s="109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3"/>
      <c r="AL49" s="113"/>
      <c r="AM49" s="112"/>
      <c r="AN49" s="112"/>
      <c r="AO49" s="112">
        <f aca="true" t="shared" si="31" ref="AO49:BC49">AO50</f>
        <v>13997</v>
      </c>
      <c r="AP49" s="112">
        <f t="shared" si="31"/>
        <v>0</v>
      </c>
      <c r="AQ49" s="112">
        <f t="shared" si="31"/>
        <v>13997</v>
      </c>
      <c r="AR49" s="112">
        <f t="shared" si="31"/>
        <v>13997</v>
      </c>
      <c r="AS49" s="112">
        <f t="shared" si="31"/>
        <v>0</v>
      </c>
      <c r="AT49" s="112">
        <f t="shared" si="31"/>
        <v>13997</v>
      </c>
      <c r="AU49" s="112">
        <f t="shared" si="31"/>
        <v>13997</v>
      </c>
      <c r="AV49" s="112">
        <f t="shared" si="31"/>
        <v>0</v>
      </c>
      <c r="AW49" s="112">
        <f t="shared" si="31"/>
        <v>13997</v>
      </c>
      <c r="AX49" s="112">
        <f t="shared" si="31"/>
        <v>13997</v>
      </c>
      <c r="AY49" s="112">
        <f t="shared" si="31"/>
        <v>0</v>
      </c>
      <c r="AZ49" s="112">
        <f t="shared" si="31"/>
        <v>0</v>
      </c>
      <c r="BA49" s="112">
        <f t="shared" si="31"/>
        <v>0</v>
      </c>
      <c r="BB49" s="112">
        <f t="shared" si="31"/>
        <v>13997</v>
      </c>
      <c r="BC49" s="112">
        <f t="shared" si="31"/>
        <v>13997</v>
      </c>
    </row>
    <row r="50" spans="1:55" ht="33">
      <c r="A50" s="110"/>
      <c r="B50" s="105" t="s">
        <v>223</v>
      </c>
      <c r="C50" s="106" t="s">
        <v>321</v>
      </c>
      <c r="D50" s="106" t="s">
        <v>324</v>
      </c>
      <c r="E50" s="107" t="s">
        <v>234</v>
      </c>
      <c r="F50" s="106" t="s">
        <v>48</v>
      </c>
      <c r="G50" s="112"/>
      <c r="H50" s="112"/>
      <c r="I50" s="112"/>
      <c r="J50" s="112"/>
      <c r="K50" s="112"/>
      <c r="L50" s="112"/>
      <c r="M50" s="112"/>
      <c r="N50" s="112"/>
      <c r="O50" s="109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3"/>
      <c r="AL50" s="113"/>
      <c r="AM50" s="112"/>
      <c r="AN50" s="112"/>
      <c r="AO50" s="112">
        <f>AQ50-AM50</f>
        <v>13997</v>
      </c>
      <c r="AP50" s="112"/>
      <c r="AQ50" s="112">
        <f>AR50</f>
        <v>13997</v>
      </c>
      <c r="AR50" s="112">
        <f>9797+4200</f>
        <v>13997</v>
      </c>
      <c r="AS50" s="113"/>
      <c r="AT50" s="112">
        <f>AU50</f>
        <v>13997</v>
      </c>
      <c r="AU50" s="112">
        <f>9797+4200</f>
        <v>13997</v>
      </c>
      <c r="AV50" s="113"/>
      <c r="AW50" s="108">
        <f>AT50+AV50</f>
        <v>13997</v>
      </c>
      <c r="AX50" s="112">
        <f t="shared" si="12"/>
        <v>13997</v>
      </c>
      <c r="AY50" s="115"/>
      <c r="AZ50" s="115"/>
      <c r="BA50" s="115"/>
      <c r="BB50" s="112">
        <f>AW50+AY50+AZ50+BA50</f>
        <v>13997</v>
      </c>
      <c r="BC50" s="112">
        <f>AX50+AY50</f>
        <v>13997</v>
      </c>
    </row>
    <row r="51" spans="1:55" ht="33">
      <c r="A51" s="110"/>
      <c r="B51" s="105" t="s">
        <v>235</v>
      </c>
      <c r="C51" s="106" t="s">
        <v>321</v>
      </c>
      <c r="D51" s="106" t="s">
        <v>324</v>
      </c>
      <c r="E51" s="107" t="s">
        <v>236</v>
      </c>
      <c r="F51" s="106"/>
      <c r="G51" s="112"/>
      <c r="H51" s="112"/>
      <c r="I51" s="112"/>
      <c r="J51" s="112"/>
      <c r="K51" s="112"/>
      <c r="L51" s="112"/>
      <c r="M51" s="112"/>
      <c r="N51" s="112"/>
      <c r="O51" s="109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3"/>
      <c r="AL51" s="113"/>
      <c r="AM51" s="112"/>
      <c r="AN51" s="112"/>
      <c r="AO51" s="112">
        <f aca="true" t="shared" si="32" ref="AO51:BC51">AO52</f>
        <v>2545</v>
      </c>
      <c r="AP51" s="112">
        <f t="shared" si="32"/>
        <v>0</v>
      </c>
      <c r="AQ51" s="112">
        <f t="shared" si="32"/>
        <v>2545</v>
      </c>
      <c r="AR51" s="112">
        <f t="shared" si="32"/>
        <v>2545</v>
      </c>
      <c r="AS51" s="112">
        <f t="shared" si="32"/>
        <v>0</v>
      </c>
      <c r="AT51" s="112">
        <f t="shared" si="32"/>
        <v>2545</v>
      </c>
      <c r="AU51" s="112">
        <f t="shared" si="32"/>
        <v>2545</v>
      </c>
      <c r="AV51" s="112">
        <f t="shared" si="32"/>
        <v>0</v>
      </c>
      <c r="AW51" s="112">
        <f t="shared" si="32"/>
        <v>2545</v>
      </c>
      <c r="AX51" s="112">
        <f t="shared" si="32"/>
        <v>2545</v>
      </c>
      <c r="AY51" s="112">
        <f t="shared" si="32"/>
        <v>0</v>
      </c>
      <c r="AZ51" s="112">
        <f t="shared" si="32"/>
        <v>0</v>
      </c>
      <c r="BA51" s="112">
        <f t="shared" si="32"/>
        <v>0</v>
      </c>
      <c r="BB51" s="112">
        <f t="shared" si="32"/>
        <v>2545</v>
      </c>
      <c r="BC51" s="112">
        <f t="shared" si="32"/>
        <v>2545</v>
      </c>
    </row>
    <row r="52" spans="1:55" ht="33">
      <c r="A52" s="110"/>
      <c r="B52" s="105" t="s">
        <v>223</v>
      </c>
      <c r="C52" s="106" t="s">
        <v>321</v>
      </c>
      <c r="D52" s="106" t="s">
        <v>324</v>
      </c>
      <c r="E52" s="107" t="s">
        <v>236</v>
      </c>
      <c r="F52" s="106" t="s">
        <v>48</v>
      </c>
      <c r="G52" s="112"/>
      <c r="H52" s="112"/>
      <c r="I52" s="112"/>
      <c r="J52" s="112"/>
      <c r="K52" s="112"/>
      <c r="L52" s="112"/>
      <c r="M52" s="112"/>
      <c r="N52" s="112"/>
      <c r="O52" s="109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3"/>
      <c r="AL52" s="113"/>
      <c r="AM52" s="112"/>
      <c r="AN52" s="112"/>
      <c r="AO52" s="112">
        <f>AQ52-AM52</f>
        <v>2545</v>
      </c>
      <c r="AP52" s="112"/>
      <c r="AQ52" s="112">
        <f>AR52</f>
        <v>2545</v>
      </c>
      <c r="AR52" s="112">
        <v>2545</v>
      </c>
      <c r="AS52" s="113"/>
      <c r="AT52" s="112">
        <f>AU52</f>
        <v>2545</v>
      </c>
      <c r="AU52" s="112">
        <v>2545</v>
      </c>
      <c r="AV52" s="113"/>
      <c r="AW52" s="108">
        <f>AT52+AV52</f>
        <v>2545</v>
      </c>
      <c r="AX52" s="112">
        <f t="shared" si="12"/>
        <v>2545</v>
      </c>
      <c r="AY52" s="115"/>
      <c r="AZ52" s="115"/>
      <c r="BA52" s="115"/>
      <c r="BB52" s="112">
        <f>AW52+AY52+AZ52+BA52</f>
        <v>2545</v>
      </c>
      <c r="BC52" s="112">
        <f>AX52+AY52</f>
        <v>2545</v>
      </c>
    </row>
    <row r="53" spans="1:55" ht="33">
      <c r="A53" s="110"/>
      <c r="B53" s="105" t="s">
        <v>238</v>
      </c>
      <c r="C53" s="106" t="s">
        <v>321</v>
      </c>
      <c r="D53" s="106" t="s">
        <v>324</v>
      </c>
      <c r="E53" s="107" t="s">
        <v>237</v>
      </c>
      <c r="F53" s="106"/>
      <c r="G53" s="112"/>
      <c r="H53" s="112"/>
      <c r="I53" s="112"/>
      <c r="J53" s="112"/>
      <c r="K53" s="112"/>
      <c r="L53" s="112"/>
      <c r="M53" s="112"/>
      <c r="N53" s="112"/>
      <c r="O53" s="109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3"/>
      <c r="AL53" s="113"/>
      <c r="AM53" s="112"/>
      <c r="AN53" s="112"/>
      <c r="AO53" s="112">
        <f aca="true" t="shared" si="33" ref="AO53:BC53">AO54</f>
        <v>4737</v>
      </c>
      <c r="AP53" s="112">
        <f t="shared" si="33"/>
        <v>0</v>
      </c>
      <c r="AQ53" s="112">
        <f t="shared" si="33"/>
        <v>4737</v>
      </c>
      <c r="AR53" s="112">
        <f t="shared" si="33"/>
        <v>4737</v>
      </c>
      <c r="AS53" s="112">
        <f t="shared" si="33"/>
        <v>0</v>
      </c>
      <c r="AT53" s="112">
        <f t="shared" si="33"/>
        <v>4737</v>
      </c>
      <c r="AU53" s="112">
        <f t="shared" si="33"/>
        <v>4737</v>
      </c>
      <c r="AV53" s="112">
        <f t="shared" si="33"/>
        <v>0</v>
      </c>
      <c r="AW53" s="112">
        <f t="shared" si="33"/>
        <v>4737</v>
      </c>
      <c r="AX53" s="112">
        <f t="shared" si="33"/>
        <v>4737</v>
      </c>
      <c r="AY53" s="112">
        <f t="shared" si="33"/>
        <v>0</v>
      </c>
      <c r="AZ53" s="112">
        <f t="shared" si="33"/>
        <v>0</v>
      </c>
      <c r="BA53" s="112">
        <f t="shared" si="33"/>
        <v>0</v>
      </c>
      <c r="BB53" s="112">
        <f t="shared" si="33"/>
        <v>4737</v>
      </c>
      <c r="BC53" s="112">
        <f t="shared" si="33"/>
        <v>4737</v>
      </c>
    </row>
    <row r="54" spans="1:55" ht="33">
      <c r="A54" s="110"/>
      <c r="B54" s="105" t="s">
        <v>223</v>
      </c>
      <c r="C54" s="106" t="s">
        <v>321</v>
      </c>
      <c r="D54" s="106" t="s">
        <v>324</v>
      </c>
      <c r="E54" s="107" t="s">
        <v>237</v>
      </c>
      <c r="F54" s="106" t="s">
        <v>48</v>
      </c>
      <c r="G54" s="112"/>
      <c r="H54" s="112"/>
      <c r="I54" s="112"/>
      <c r="J54" s="112"/>
      <c r="K54" s="112"/>
      <c r="L54" s="112"/>
      <c r="M54" s="112"/>
      <c r="N54" s="112"/>
      <c r="O54" s="109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3"/>
      <c r="AL54" s="113"/>
      <c r="AM54" s="112"/>
      <c r="AN54" s="112"/>
      <c r="AO54" s="112">
        <f>AQ54-AM54</f>
        <v>4737</v>
      </c>
      <c r="AP54" s="112"/>
      <c r="AQ54" s="112">
        <f>AR54</f>
        <v>4737</v>
      </c>
      <c r="AR54" s="112">
        <f>4737</f>
        <v>4737</v>
      </c>
      <c r="AS54" s="113"/>
      <c r="AT54" s="112">
        <f>AU54</f>
        <v>4737</v>
      </c>
      <c r="AU54" s="112">
        <f>4737</f>
        <v>4737</v>
      </c>
      <c r="AV54" s="113"/>
      <c r="AW54" s="108">
        <f>AT54+AV54</f>
        <v>4737</v>
      </c>
      <c r="AX54" s="112">
        <f t="shared" si="12"/>
        <v>4737</v>
      </c>
      <c r="AY54" s="115"/>
      <c r="AZ54" s="115"/>
      <c r="BA54" s="115"/>
      <c r="BB54" s="112">
        <f>AW54+AY54+AZ54+BA54</f>
        <v>4737</v>
      </c>
      <c r="BC54" s="112">
        <f>AX54+AY54</f>
        <v>4737</v>
      </c>
    </row>
    <row r="55" spans="1:55" ht="49.5">
      <c r="A55" s="110"/>
      <c r="B55" s="105" t="s">
        <v>273</v>
      </c>
      <c r="C55" s="106" t="s">
        <v>321</v>
      </c>
      <c r="D55" s="106" t="s">
        <v>324</v>
      </c>
      <c r="E55" s="107" t="s">
        <v>272</v>
      </c>
      <c r="F55" s="106"/>
      <c r="G55" s="112"/>
      <c r="H55" s="112"/>
      <c r="I55" s="112"/>
      <c r="J55" s="112"/>
      <c r="K55" s="112"/>
      <c r="L55" s="112"/>
      <c r="M55" s="112"/>
      <c r="N55" s="112"/>
      <c r="O55" s="109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3"/>
      <c r="AL55" s="113"/>
      <c r="AM55" s="112"/>
      <c r="AN55" s="112"/>
      <c r="AO55" s="112"/>
      <c r="AP55" s="112"/>
      <c r="AQ55" s="112"/>
      <c r="AR55" s="112"/>
      <c r="AS55" s="113"/>
      <c r="AT55" s="112"/>
      <c r="AU55" s="112"/>
      <c r="AV55" s="113"/>
      <c r="AW55" s="108"/>
      <c r="AX55" s="112"/>
      <c r="AY55" s="124">
        <f>AY56</f>
        <v>286</v>
      </c>
      <c r="AZ55" s="124">
        <f>AZ56</f>
        <v>0</v>
      </c>
      <c r="BA55" s="124">
        <f>BA56</f>
        <v>0</v>
      </c>
      <c r="BB55" s="124">
        <f>BB56</f>
        <v>286</v>
      </c>
      <c r="BC55" s="124">
        <f>BC56</f>
        <v>286</v>
      </c>
    </row>
    <row r="56" spans="1:55" ht="33">
      <c r="A56" s="110"/>
      <c r="B56" s="105" t="s">
        <v>223</v>
      </c>
      <c r="C56" s="106" t="s">
        <v>321</v>
      </c>
      <c r="D56" s="106" t="s">
        <v>324</v>
      </c>
      <c r="E56" s="107" t="s">
        <v>272</v>
      </c>
      <c r="F56" s="106" t="s">
        <v>48</v>
      </c>
      <c r="G56" s="112"/>
      <c r="H56" s="112"/>
      <c r="I56" s="112"/>
      <c r="J56" s="112"/>
      <c r="K56" s="112"/>
      <c r="L56" s="112"/>
      <c r="M56" s="112"/>
      <c r="N56" s="112"/>
      <c r="O56" s="109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3"/>
      <c r="AL56" s="113"/>
      <c r="AM56" s="112"/>
      <c r="AN56" s="112"/>
      <c r="AO56" s="112"/>
      <c r="AP56" s="112"/>
      <c r="AQ56" s="112"/>
      <c r="AR56" s="112"/>
      <c r="AS56" s="113"/>
      <c r="AT56" s="112"/>
      <c r="AU56" s="112"/>
      <c r="AV56" s="113"/>
      <c r="AW56" s="108"/>
      <c r="AX56" s="112"/>
      <c r="AY56" s="124">
        <v>286</v>
      </c>
      <c r="AZ56" s="124"/>
      <c r="BA56" s="124"/>
      <c r="BB56" s="112">
        <f>AW56+AY56+AZ56+BA56</f>
        <v>286</v>
      </c>
      <c r="BC56" s="112">
        <f>AX56+AY56</f>
        <v>286</v>
      </c>
    </row>
    <row r="57" spans="1:55" s="6" customFormat="1" ht="38.25">
      <c r="A57" s="130"/>
      <c r="B57" s="99" t="s">
        <v>304</v>
      </c>
      <c r="C57" s="100" t="s">
        <v>321</v>
      </c>
      <c r="D57" s="100" t="s">
        <v>208</v>
      </c>
      <c r="E57" s="131"/>
      <c r="F57" s="100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21"/>
      <c r="AL57" s="121"/>
      <c r="AM57" s="116"/>
      <c r="AN57" s="116"/>
      <c r="AO57" s="116">
        <f aca="true" t="shared" si="34" ref="AO57:BC57">AO58+AO60+AO67</f>
        <v>44935</v>
      </c>
      <c r="AP57" s="116">
        <f t="shared" si="34"/>
        <v>0</v>
      </c>
      <c r="AQ57" s="116">
        <f t="shared" si="34"/>
        <v>44935</v>
      </c>
      <c r="AR57" s="116">
        <f t="shared" si="34"/>
        <v>0</v>
      </c>
      <c r="AS57" s="116">
        <f t="shared" si="34"/>
        <v>0</v>
      </c>
      <c r="AT57" s="116">
        <f t="shared" si="34"/>
        <v>44935</v>
      </c>
      <c r="AU57" s="116">
        <f t="shared" si="34"/>
        <v>0</v>
      </c>
      <c r="AV57" s="116">
        <f t="shared" si="34"/>
        <v>0</v>
      </c>
      <c r="AW57" s="116">
        <f t="shared" si="34"/>
        <v>44935</v>
      </c>
      <c r="AX57" s="116">
        <f t="shared" si="34"/>
        <v>0</v>
      </c>
      <c r="AY57" s="116">
        <f t="shared" si="34"/>
        <v>0</v>
      </c>
      <c r="AZ57" s="116">
        <f t="shared" si="34"/>
        <v>-7460</v>
      </c>
      <c r="BA57" s="116">
        <f t="shared" si="34"/>
        <v>0</v>
      </c>
      <c r="BB57" s="116">
        <f t="shared" si="34"/>
        <v>37475</v>
      </c>
      <c r="BC57" s="116">
        <f t="shared" si="34"/>
        <v>0</v>
      </c>
    </row>
    <row r="58" spans="1:55" ht="93.75" customHeight="1">
      <c r="A58" s="110"/>
      <c r="B58" s="105" t="s">
        <v>325</v>
      </c>
      <c r="C58" s="106" t="s">
        <v>321</v>
      </c>
      <c r="D58" s="106" t="s">
        <v>208</v>
      </c>
      <c r="E58" s="107" t="s">
        <v>405</v>
      </c>
      <c r="F58" s="106"/>
      <c r="G58" s="112"/>
      <c r="H58" s="112"/>
      <c r="I58" s="112"/>
      <c r="J58" s="112"/>
      <c r="K58" s="112"/>
      <c r="L58" s="112"/>
      <c r="M58" s="112"/>
      <c r="N58" s="112"/>
      <c r="O58" s="109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3"/>
      <c r="AL58" s="113"/>
      <c r="AM58" s="112"/>
      <c r="AN58" s="112"/>
      <c r="AO58" s="112">
        <f aca="true" t="shared" si="35" ref="AO58:BC58">AO59</f>
        <v>755</v>
      </c>
      <c r="AP58" s="112">
        <f t="shared" si="35"/>
        <v>0</v>
      </c>
      <c r="AQ58" s="112">
        <f t="shared" si="35"/>
        <v>755</v>
      </c>
      <c r="AR58" s="112">
        <f t="shared" si="35"/>
        <v>0</v>
      </c>
      <c r="AS58" s="112">
        <f t="shared" si="35"/>
        <v>0</v>
      </c>
      <c r="AT58" s="112">
        <f t="shared" si="35"/>
        <v>755</v>
      </c>
      <c r="AU58" s="112">
        <f t="shared" si="35"/>
        <v>0</v>
      </c>
      <c r="AV58" s="112">
        <f t="shared" si="35"/>
        <v>0</v>
      </c>
      <c r="AW58" s="112">
        <f t="shared" si="35"/>
        <v>755</v>
      </c>
      <c r="AX58" s="112">
        <f t="shared" si="35"/>
        <v>0</v>
      </c>
      <c r="AY58" s="112">
        <f t="shared" si="35"/>
        <v>0</v>
      </c>
      <c r="AZ58" s="112">
        <f t="shared" si="35"/>
        <v>0</v>
      </c>
      <c r="BA58" s="112">
        <f t="shared" si="35"/>
        <v>0</v>
      </c>
      <c r="BB58" s="112">
        <f t="shared" si="35"/>
        <v>755</v>
      </c>
      <c r="BC58" s="112">
        <f t="shared" si="35"/>
        <v>0</v>
      </c>
    </row>
    <row r="59" spans="1:55" ht="44.25" customHeight="1">
      <c r="A59" s="110"/>
      <c r="B59" s="105" t="s">
        <v>328</v>
      </c>
      <c r="C59" s="106" t="s">
        <v>321</v>
      </c>
      <c r="D59" s="106" t="s">
        <v>208</v>
      </c>
      <c r="E59" s="107" t="s">
        <v>405</v>
      </c>
      <c r="F59" s="106" t="s">
        <v>329</v>
      </c>
      <c r="G59" s="112"/>
      <c r="H59" s="112"/>
      <c r="I59" s="112"/>
      <c r="J59" s="112"/>
      <c r="K59" s="112"/>
      <c r="L59" s="112"/>
      <c r="M59" s="112"/>
      <c r="N59" s="112"/>
      <c r="O59" s="109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3"/>
      <c r="AL59" s="113"/>
      <c r="AM59" s="112"/>
      <c r="AN59" s="112"/>
      <c r="AO59" s="112">
        <f>AQ59-AM59</f>
        <v>755</v>
      </c>
      <c r="AP59" s="112"/>
      <c r="AQ59" s="112">
        <v>755</v>
      </c>
      <c r="AR59" s="112"/>
      <c r="AS59" s="113"/>
      <c r="AT59" s="112">
        <v>755</v>
      </c>
      <c r="AU59" s="112"/>
      <c r="AV59" s="113"/>
      <c r="AW59" s="108">
        <f>AT59+AV59</f>
        <v>755</v>
      </c>
      <c r="AX59" s="112">
        <f t="shared" si="12"/>
        <v>0</v>
      </c>
      <c r="AY59" s="115"/>
      <c r="AZ59" s="115"/>
      <c r="BA59" s="115"/>
      <c r="BB59" s="112">
        <f>AW59+AY59+AZ59+BA59</f>
        <v>755</v>
      </c>
      <c r="BC59" s="112">
        <f>AX59+AY59</f>
        <v>0</v>
      </c>
    </row>
    <row r="60" spans="1:55" ht="61.5" customHeight="1">
      <c r="A60" s="110"/>
      <c r="B60" s="105" t="s">
        <v>305</v>
      </c>
      <c r="C60" s="106" t="s">
        <v>321</v>
      </c>
      <c r="D60" s="106" t="s">
        <v>208</v>
      </c>
      <c r="E60" s="111" t="s">
        <v>422</v>
      </c>
      <c r="F60" s="106"/>
      <c r="G60" s="112"/>
      <c r="H60" s="112"/>
      <c r="I60" s="112"/>
      <c r="J60" s="112"/>
      <c r="K60" s="112"/>
      <c r="L60" s="112"/>
      <c r="M60" s="112"/>
      <c r="N60" s="112"/>
      <c r="O60" s="109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3"/>
      <c r="AL60" s="113"/>
      <c r="AM60" s="112"/>
      <c r="AN60" s="112"/>
      <c r="AO60" s="112">
        <f aca="true" t="shared" si="36" ref="AO60:BC60">AO61+AO62+AO63+AO66</f>
        <v>40210</v>
      </c>
      <c r="AP60" s="112">
        <f t="shared" si="36"/>
        <v>0</v>
      </c>
      <c r="AQ60" s="112">
        <f t="shared" si="36"/>
        <v>40210</v>
      </c>
      <c r="AR60" s="112">
        <f t="shared" si="36"/>
        <v>0</v>
      </c>
      <c r="AS60" s="112">
        <f t="shared" si="36"/>
        <v>0</v>
      </c>
      <c r="AT60" s="112">
        <f t="shared" si="36"/>
        <v>40210</v>
      </c>
      <c r="AU60" s="112">
        <f t="shared" si="36"/>
        <v>0</v>
      </c>
      <c r="AV60" s="112">
        <f t="shared" si="36"/>
        <v>0</v>
      </c>
      <c r="AW60" s="112">
        <f t="shared" si="36"/>
        <v>40210</v>
      </c>
      <c r="AX60" s="112">
        <f t="shared" si="36"/>
        <v>0</v>
      </c>
      <c r="AY60" s="112">
        <f t="shared" si="36"/>
        <v>0</v>
      </c>
      <c r="AZ60" s="112">
        <f t="shared" si="36"/>
        <v>-7460</v>
      </c>
      <c r="BA60" s="112">
        <f t="shared" si="36"/>
        <v>0</v>
      </c>
      <c r="BB60" s="112">
        <f t="shared" si="36"/>
        <v>32750</v>
      </c>
      <c r="BC60" s="112">
        <f t="shared" si="36"/>
        <v>0</v>
      </c>
    </row>
    <row r="61" spans="1:55" ht="75" customHeight="1">
      <c r="A61" s="110"/>
      <c r="B61" s="105" t="s">
        <v>332</v>
      </c>
      <c r="C61" s="106" t="s">
        <v>321</v>
      </c>
      <c r="D61" s="106" t="s">
        <v>208</v>
      </c>
      <c r="E61" s="111" t="s">
        <v>422</v>
      </c>
      <c r="F61" s="106" t="s">
        <v>333</v>
      </c>
      <c r="G61" s="112"/>
      <c r="H61" s="112"/>
      <c r="I61" s="112"/>
      <c r="J61" s="112"/>
      <c r="K61" s="112"/>
      <c r="L61" s="112"/>
      <c r="M61" s="112"/>
      <c r="N61" s="112"/>
      <c r="O61" s="109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3"/>
      <c r="AL61" s="113"/>
      <c r="AM61" s="112"/>
      <c r="AN61" s="112"/>
      <c r="AO61" s="112">
        <f>AQ61-AM61</f>
        <v>3348</v>
      </c>
      <c r="AP61" s="112"/>
      <c r="AQ61" s="112">
        <v>3348</v>
      </c>
      <c r="AR61" s="112"/>
      <c r="AS61" s="113"/>
      <c r="AT61" s="112">
        <v>3348</v>
      </c>
      <c r="AU61" s="112"/>
      <c r="AV61" s="113"/>
      <c r="AW61" s="108">
        <f>AT61+AV61</f>
        <v>3348</v>
      </c>
      <c r="AX61" s="112">
        <f t="shared" si="12"/>
        <v>0</v>
      </c>
      <c r="AY61" s="115"/>
      <c r="AZ61" s="115"/>
      <c r="BA61" s="115"/>
      <c r="BB61" s="112">
        <f>AW61+AY61+AZ61+BA61</f>
        <v>3348</v>
      </c>
      <c r="BC61" s="112">
        <f>AX61+AY61</f>
        <v>0</v>
      </c>
    </row>
    <row r="62" spans="1:55" ht="131.25" customHeight="1">
      <c r="A62" s="110"/>
      <c r="B62" s="105" t="s">
        <v>291</v>
      </c>
      <c r="C62" s="106" t="s">
        <v>321</v>
      </c>
      <c r="D62" s="106" t="s">
        <v>208</v>
      </c>
      <c r="E62" s="111" t="s">
        <v>422</v>
      </c>
      <c r="F62" s="106" t="s">
        <v>292</v>
      </c>
      <c r="G62" s="112"/>
      <c r="H62" s="112"/>
      <c r="I62" s="112"/>
      <c r="J62" s="112"/>
      <c r="K62" s="112"/>
      <c r="L62" s="112"/>
      <c r="M62" s="112"/>
      <c r="N62" s="112"/>
      <c r="O62" s="109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3"/>
      <c r="AL62" s="113"/>
      <c r="AM62" s="112"/>
      <c r="AN62" s="112"/>
      <c r="AO62" s="112">
        <f>AQ62-AM62</f>
        <v>24000</v>
      </c>
      <c r="AP62" s="112"/>
      <c r="AQ62" s="112">
        <v>24000</v>
      </c>
      <c r="AR62" s="112"/>
      <c r="AS62" s="113"/>
      <c r="AT62" s="112">
        <v>24000</v>
      </c>
      <c r="AU62" s="112"/>
      <c r="AV62" s="113"/>
      <c r="AW62" s="108">
        <f>AT62+AV62</f>
        <v>24000</v>
      </c>
      <c r="AX62" s="112">
        <f t="shared" si="12"/>
        <v>0</v>
      </c>
      <c r="AY62" s="115"/>
      <c r="AZ62" s="115"/>
      <c r="BA62" s="115"/>
      <c r="BB62" s="112">
        <f>AW62+AY62+AZ62+BA62</f>
        <v>24000</v>
      </c>
      <c r="BC62" s="112">
        <f>AX62+AY62</f>
        <v>0</v>
      </c>
    </row>
    <row r="63" spans="1:55" ht="138.75" customHeight="1">
      <c r="A63" s="110"/>
      <c r="B63" s="105" t="s">
        <v>86</v>
      </c>
      <c r="C63" s="106" t="s">
        <v>321</v>
      </c>
      <c r="D63" s="106" t="s">
        <v>208</v>
      </c>
      <c r="E63" s="132" t="s">
        <v>62</v>
      </c>
      <c r="F63" s="106"/>
      <c r="G63" s="112"/>
      <c r="H63" s="112"/>
      <c r="I63" s="112"/>
      <c r="J63" s="112"/>
      <c r="K63" s="112"/>
      <c r="L63" s="112"/>
      <c r="M63" s="112"/>
      <c r="N63" s="112"/>
      <c r="O63" s="109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3"/>
      <c r="AL63" s="113"/>
      <c r="AM63" s="112"/>
      <c r="AN63" s="112"/>
      <c r="AO63" s="112">
        <f aca="true" t="shared" si="37" ref="AO63:BC63">AO64</f>
        <v>5402</v>
      </c>
      <c r="AP63" s="112">
        <f t="shared" si="37"/>
        <v>0</v>
      </c>
      <c r="AQ63" s="112">
        <f t="shared" si="37"/>
        <v>5402</v>
      </c>
      <c r="AR63" s="112">
        <f t="shared" si="37"/>
        <v>0</v>
      </c>
      <c r="AS63" s="112">
        <f t="shared" si="37"/>
        <v>0</v>
      </c>
      <c r="AT63" s="112">
        <f t="shared" si="37"/>
        <v>5402</v>
      </c>
      <c r="AU63" s="112">
        <f t="shared" si="37"/>
        <v>0</v>
      </c>
      <c r="AV63" s="112">
        <f t="shared" si="37"/>
        <v>0</v>
      </c>
      <c r="AW63" s="112">
        <f t="shared" si="37"/>
        <v>5402</v>
      </c>
      <c r="AX63" s="112">
        <f t="shared" si="37"/>
        <v>0</v>
      </c>
      <c r="AY63" s="112">
        <f t="shared" si="37"/>
        <v>0</v>
      </c>
      <c r="AZ63" s="112">
        <f t="shared" si="37"/>
        <v>0</v>
      </c>
      <c r="BA63" s="112">
        <f t="shared" si="37"/>
        <v>0</v>
      </c>
      <c r="BB63" s="112">
        <f t="shared" si="37"/>
        <v>5402</v>
      </c>
      <c r="BC63" s="112">
        <f t="shared" si="37"/>
        <v>0</v>
      </c>
    </row>
    <row r="64" spans="1:55" ht="108.75" customHeight="1">
      <c r="A64" s="110"/>
      <c r="B64" s="105" t="s">
        <v>55</v>
      </c>
      <c r="C64" s="106" t="s">
        <v>321</v>
      </c>
      <c r="D64" s="106" t="s">
        <v>208</v>
      </c>
      <c r="E64" s="132" t="s">
        <v>62</v>
      </c>
      <c r="F64" s="106" t="s">
        <v>344</v>
      </c>
      <c r="G64" s="112"/>
      <c r="H64" s="112"/>
      <c r="I64" s="112"/>
      <c r="J64" s="112"/>
      <c r="K64" s="112"/>
      <c r="L64" s="112"/>
      <c r="M64" s="112"/>
      <c r="N64" s="112"/>
      <c r="O64" s="109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3"/>
      <c r="AL64" s="113"/>
      <c r="AM64" s="112"/>
      <c r="AN64" s="112"/>
      <c r="AO64" s="112">
        <f>AQ64-AM64</f>
        <v>5402</v>
      </c>
      <c r="AP64" s="112"/>
      <c r="AQ64" s="112">
        <v>5402</v>
      </c>
      <c r="AR64" s="112"/>
      <c r="AS64" s="113"/>
      <c r="AT64" s="112">
        <v>5402</v>
      </c>
      <c r="AU64" s="112"/>
      <c r="AV64" s="113"/>
      <c r="AW64" s="108">
        <f>AT64+AV64</f>
        <v>5402</v>
      </c>
      <c r="AX64" s="112">
        <f t="shared" si="12"/>
        <v>0</v>
      </c>
      <c r="AY64" s="115"/>
      <c r="AZ64" s="115"/>
      <c r="BA64" s="115"/>
      <c r="BB64" s="112">
        <f>AW64+AY64+AZ64+BA64</f>
        <v>5402</v>
      </c>
      <c r="BC64" s="112">
        <f>AX64+AY64</f>
        <v>0</v>
      </c>
    </row>
    <row r="65" spans="1:55" ht="207.75" customHeight="1" hidden="1">
      <c r="A65" s="110"/>
      <c r="B65" s="133" t="s">
        <v>171</v>
      </c>
      <c r="C65" s="106" t="s">
        <v>321</v>
      </c>
      <c r="D65" s="106" t="s">
        <v>208</v>
      </c>
      <c r="E65" s="132" t="s">
        <v>172</v>
      </c>
      <c r="F65" s="106"/>
      <c r="G65" s="112"/>
      <c r="H65" s="112"/>
      <c r="I65" s="112"/>
      <c r="J65" s="112"/>
      <c r="K65" s="112"/>
      <c r="L65" s="112"/>
      <c r="M65" s="112"/>
      <c r="N65" s="112"/>
      <c r="O65" s="109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3"/>
      <c r="AL65" s="113"/>
      <c r="AM65" s="112"/>
      <c r="AN65" s="112"/>
      <c r="AO65" s="112">
        <f aca="true" t="shared" si="38" ref="AO65:BC65">AO66</f>
        <v>7460</v>
      </c>
      <c r="AP65" s="112">
        <f t="shared" si="38"/>
        <v>0</v>
      </c>
      <c r="AQ65" s="112">
        <f t="shared" si="38"/>
        <v>7460</v>
      </c>
      <c r="AR65" s="112">
        <f t="shared" si="38"/>
        <v>0</v>
      </c>
      <c r="AS65" s="112">
        <f t="shared" si="38"/>
        <v>0</v>
      </c>
      <c r="AT65" s="112">
        <f t="shared" si="38"/>
        <v>7460</v>
      </c>
      <c r="AU65" s="112">
        <f t="shared" si="38"/>
        <v>0</v>
      </c>
      <c r="AV65" s="112">
        <f t="shared" si="38"/>
        <v>0</v>
      </c>
      <c r="AW65" s="112">
        <f t="shared" si="38"/>
        <v>7460</v>
      </c>
      <c r="AX65" s="112">
        <f t="shared" si="38"/>
        <v>0</v>
      </c>
      <c r="AY65" s="112">
        <f t="shared" si="38"/>
        <v>0</v>
      </c>
      <c r="AZ65" s="112">
        <f t="shared" si="38"/>
        <v>-7460</v>
      </c>
      <c r="BA65" s="112">
        <f t="shared" si="38"/>
        <v>0</v>
      </c>
      <c r="BB65" s="112">
        <f t="shared" si="38"/>
        <v>0</v>
      </c>
      <c r="BC65" s="112">
        <f t="shared" si="38"/>
        <v>0</v>
      </c>
    </row>
    <row r="66" spans="1:55" ht="104.25" customHeight="1" hidden="1">
      <c r="A66" s="110"/>
      <c r="B66" s="133" t="s">
        <v>55</v>
      </c>
      <c r="C66" s="106" t="s">
        <v>321</v>
      </c>
      <c r="D66" s="106" t="s">
        <v>208</v>
      </c>
      <c r="E66" s="132" t="s">
        <v>172</v>
      </c>
      <c r="F66" s="106" t="s">
        <v>344</v>
      </c>
      <c r="G66" s="112"/>
      <c r="H66" s="112"/>
      <c r="I66" s="112"/>
      <c r="J66" s="112"/>
      <c r="K66" s="112"/>
      <c r="L66" s="112"/>
      <c r="M66" s="112"/>
      <c r="N66" s="112"/>
      <c r="O66" s="109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3"/>
      <c r="AL66" s="113"/>
      <c r="AM66" s="112"/>
      <c r="AN66" s="112"/>
      <c r="AO66" s="112">
        <f>AQ66-AM66</f>
        <v>7460</v>
      </c>
      <c r="AP66" s="112"/>
      <c r="AQ66" s="112">
        <v>7460</v>
      </c>
      <c r="AR66" s="112"/>
      <c r="AS66" s="113"/>
      <c r="AT66" s="112">
        <v>7460</v>
      </c>
      <c r="AU66" s="112"/>
      <c r="AV66" s="113"/>
      <c r="AW66" s="108">
        <f>AT66+AV66</f>
        <v>7460</v>
      </c>
      <c r="AX66" s="112">
        <f t="shared" si="12"/>
        <v>0</v>
      </c>
      <c r="AY66" s="115"/>
      <c r="AZ66" s="112">
        <v>-7460</v>
      </c>
      <c r="BA66" s="115"/>
      <c r="BB66" s="112">
        <f>AW66+AY66+AZ66+BA66</f>
        <v>0</v>
      </c>
      <c r="BC66" s="112">
        <f>AX66+AY66</f>
        <v>0</v>
      </c>
    </row>
    <row r="67" spans="1:55" ht="38.25" customHeight="1">
      <c r="A67" s="110"/>
      <c r="B67" s="105" t="s">
        <v>373</v>
      </c>
      <c r="C67" s="106" t="s">
        <v>321</v>
      </c>
      <c r="D67" s="106" t="s">
        <v>208</v>
      </c>
      <c r="E67" s="132" t="s">
        <v>411</v>
      </c>
      <c r="F67" s="106"/>
      <c r="G67" s="112"/>
      <c r="H67" s="112"/>
      <c r="I67" s="112"/>
      <c r="J67" s="112"/>
      <c r="K67" s="112"/>
      <c r="L67" s="112"/>
      <c r="M67" s="112"/>
      <c r="N67" s="112"/>
      <c r="O67" s="109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3"/>
      <c r="AL67" s="113"/>
      <c r="AM67" s="112"/>
      <c r="AN67" s="112"/>
      <c r="AO67" s="112">
        <f>AO68</f>
        <v>3970</v>
      </c>
      <c r="AP67" s="112">
        <f aca="true" t="shared" si="39" ref="AP67:BC69">AP68</f>
        <v>0</v>
      </c>
      <c r="AQ67" s="112">
        <f t="shared" si="39"/>
        <v>3970</v>
      </c>
      <c r="AR67" s="112">
        <f t="shared" si="39"/>
        <v>0</v>
      </c>
      <c r="AS67" s="112">
        <f t="shared" si="39"/>
        <v>0</v>
      </c>
      <c r="AT67" s="112">
        <f t="shared" si="39"/>
        <v>3970</v>
      </c>
      <c r="AU67" s="112">
        <f t="shared" si="39"/>
        <v>0</v>
      </c>
      <c r="AV67" s="112">
        <f t="shared" si="39"/>
        <v>0</v>
      </c>
      <c r="AW67" s="112">
        <f t="shared" si="39"/>
        <v>3970</v>
      </c>
      <c r="AX67" s="112">
        <f t="shared" si="39"/>
        <v>0</v>
      </c>
      <c r="AY67" s="112">
        <f t="shared" si="39"/>
        <v>0</v>
      </c>
      <c r="AZ67" s="112">
        <f t="shared" si="39"/>
        <v>0</v>
      </c>
      <c r="BA67" s="112">
        <f t="shared" si="39"/>
        <v>0</v>
      </c>
      <c r="BB67" s="112">
        <f t="shared" si="39"/>
        <v>3970</v>
      </c>
      <c r="BC67" s="112">
        <f t="shared" si="39"/>
        <v>0</v>
      </c>
    </row>
    <row r="68" spans="1:55" ht="60.75" customHeight="1">
      <c r="A68" s="110"/>
      <c r="B68" s="134" t="s">
        <v>132</v>
      </c>
      <c r="C68" s="106" t="s">
        <v>321</v>
      </c>
      <c r="D68" s="106" t="s">
        <v>208</v>
      </c>
      <c r="E68" s="132" t="s">
        <v>115</v>
      </c>
      <c r="F68" s="106"/>
      <c r="G68" s="112"/>
      <c r="H68" s="112"/>
      <c r="I68" s="112"/>
      <c r="J68" s="112"/>
      <c r="K68" s="112"/>
      <c r="L68" s="112"/>
      <c r="M68" s="112"/>
      <c r="N68" s="112"/>
      <c r="O68" s="109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3"/>
      <c r="AL68" s="113"/>
      <c r="AM68" s="112"/>
      <c r="AN68" s="112"/>
      <c r="AO68" s="112">
        <f>AO69</f>
        <v>3970</v>
      </c>
      <c r="AP68" s="112">
        <f t="shared" si="39"/>
        <v>0</v>
      </c>
      <c r="AQ68" s="112">
        <f t="shared" si="39"/>
        <v>3970</v>
      </c>
      <c r="AR68" s="112">
        <f t="shared" si="39"/>
        <v>0</v>
      </c>
      <c r="AS68" s="112">
        <f t="shared" si="39"/>
        <v>0</v>
      </c>
      <c r="AT68" s="112">
        <f t="shared" si="39"/>
        <v>3970</v>
      </c>
      <c r="AU68" s="112">
        <f t="shared" si="39"/>
        <v>0</v>
      </c>
      <c r="AV68" s="112">
        <f t="shared" si="39"/>
        <v>0</v>
      </c>
      <c r="AW68" s="112">
        <f t="shared" si="39"/>
        <v>3970</v>
      </c>
      <c r="AX68" s="112">
        <f t="shared" si="39"/>
        <v>0</v>
      </c>
      <c r="AY68" s="112">
        <f t="shared" si="39"/>
        <v>0</v>
      </c>
      <c r="AZ68" s="112">
        <f t="shared" si="39"/>
        <v>0</v>
      </c>
      <c r="BA68" s="112">
        <f t="shared" si="39"/>
        <v>0</v>
      </c>
      <c r="BB68" s="112">
        <f t="shared" si="39"/>
        <v>3970</v>
      </c>
      <c r="BC68" s="112">
        <f t="shared" si="39"/>
        <v>0</v>
      </c>
    </row>
    <row r="69" spans="1:55" ht="72.75" customHeight="1">
      <c r="A69" s="110"/>
      <c r="B69" s="135" t="s">
        <v>143</v>
      </c>
      <c r="C69" s="106" t="s">
        <v>321</v>
      </c>
      <c r="D69" s="106" t="s">
        <v>208</v>
      </c>
      <c r="E69" s="132" t="s">
        <v>118</v>
      </c>
      <c r="F69" s="106"/>
      <c r="G69" s="112"/>
      <c r="H69" s="112"/>
      <c r="I69" s="112"/>
      <c r="J69" s="112"/>
      <c r="K69" s="112"/>
      <c r="L69" s="112"/>
      <c r="M69" s="112"/>
      <c r="N69" s="112"/>
      <c r="O69" s="109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3"/>
      <c r="AL69" s="113"/>
      <c r="AM69" s="112"/>
      <c r="AN69" s="112"/>
      <c r="AO69" s="112">
        <f>AO70</f>
        <v>3970</v>
      </c>
      <c r="AP69" s="112">
        <f t="shared" si="39"/>
        <v>0</v>
      </c>
      <c r="AQ69" s="112">
        <f t="shared" si="39"/>
        <v>3970</v>
      </c>
      <c r="AR69" s="112">
        <f t="shared" si="39"/>
        <v>0</v>
      </c>
      <c r="AS69" s="112">
        <f t="shared" si="39"/>
        <v>0</v>
      </c>
      <c r="AT69" s="112">
        <f t="shared" si="39"/>
        <v>3970</v>
      </c>
      <c r="AU69" s="112">
        <f t="shared" si="39"/>
        <v>0</v>
      </c>
      <c r="AV69" s="112">
        <f t="shared" si="39"/>
        <v>0</v>
      </c>
      <c r="AW69" s="112">
        <f t="shared" si="39"/>
        <v>3970</v>
      </c>
      <c r="AX69" s="112">
        <f t="shared" si="39"/>
        <v>0</v>
      </c>
      <c r="AY69" s="112">
        <f t="shared" si="39"/>
        <v>0</v>
      </c>
      <c r="AZ69" s="112">
        <f t="shared" si="39"/>
        <v>0</v>
      </c>
      <c r="BA69" s="112">
        <f t="shared" si="39"/>
        <v>0</v>
      </c>
      <c r="BB69" s="112">
        <f t="shared" si="39"/>
        <v>3970</v>
      </c>
      <c r="BC69" s="112">
        <f t="shared" si="39"/>
        <v>0</v>
      </c>
    </row>
    <row r="70" spans="1:55" ht="66">
      <c r="A70" s="110"/>
      <c r="B70" s="105" t="s">
        <v>332</v>
      </c>
      <c r="C70" s="106" t="s">
        <v>321</v>
      </c>
      <c r="D70" s="106" t="s">
        <v>208</v>
      </c>
      <c r="E70" s="132" t="s">
        <v>118</v>
      </c>
      <c r="F70" s="106" t="s">
        <v>333</v>
      </c>
      <c r="G70" s="112"/>
      <c r="H70" s="112"/>
      <c r="I70" s="112"/>
      <c r="J70" s="112"/>
      <c r="K70" s="112"/>
      <c r="L70" s="112"/>
      <c r="M70" s="112"/>
      <c r="N70" s="112"/>
      <c r="O70" s="109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3"/>
      <c r="AL70" s="113"/>
      <c r="AM70" s="112"/>
      <c r="AN70" s="112"/>
      <c r="AO70" s="112">
        <f>AQ70-AM70</f>
        <v>3970</v>
      </c>
      <c r="AP70" s="112"/>
      <c r="AQ70" s="112">
        <v>3970</v>
      </c>
      <c r="AR70" s="112"/>
      <c r="AS70" s="113"/>
      <c r="AT70" s="112">
        <v>3970</v>
      </c>
      <c r="AU70" s="112"/>
      <c r="AV70" s="113"/>
      <c r="AW70" s="108">
        <f>AT70+AV70</f>
        <v>3970</v>
      </c>
      <c r="AX70" s="112">
        <f t="shared" si="12"/>
        <v>0</v>
      </c>
      <c r="AY70" s="115"/>
      <c r="AZ70" s="115"/>
      <c r="BA70" s="115"/>
      <c r="BB70" s="112">
        <f>AW70+AY70+AZ70+BA70</f>
        <v>3970</v>
      </c>
      <c r="BC70" s="112">
        <f>AX70+AY70</f>
        <v>0</v>
      </c>
    </row>
    <row r="71" spans="1:55" ht="16.5">
      <c r="A71" s="110"/>
      <c r="B71" s="105"/>
      <c r="C71" s="106"/>
      <c r="D71" s="106"/>
      <c r="E71" s="107"/>
      <c r="F71" s="106"/>
      <c r="G71" s="112"/>
      <c r="H71" s="112"/>
      <c r="I71" s="112"/>
      <c r="J71" s="112"/>
      <c r="K71" s="112"/>
      <c r="L71" s="112"/>
      <c r="M71" s="112"/>
      <c r="N71" s="112"/>
      <c r="O71" s="109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3"/>
      <c r="AL71" s="113"/>
      <c r="AM71" s="112"/>
      <c r="AN71" s="112"/>
      <c r="AO71" s="112"/>
      <c r="AP71" s="112"/>
      <c r="AQ71" s="112"/>
      <c r="AR71" s="112"/>
      <c r="AS71" s="113"/>
      <c r="AT71" s="112"/>
      <c r="AU71" s="112"/>
      <c r="AV71" s="113"/>
      <c r="AW71" s="108"/>
      <c r="AX71" s="112">
        <f t="shared" si="12"/>
        <v>0</v>
      </c>
      <c r="AY71" s="115"/>
      <c r="AZ71" s="115"/>
      <c r="BA71" s="115"/>
      <c r="BB71" s="124"/>
      <c r="BC71" s="124"/>
    </row>
    <row r="72" spans="1:55" s="2" customFormat="1" ht="37.5" hidden="1">
      <c r="A72" s="98"/>
      <c r="B72" s="99" t="s">
        <v>304</v>
      </c>
      <c r="C72" s="100" t="s">
        <v>321</v>
      </c>
      <c r="D72" s="100" t="s">
        <v>331</v>
      </c>
      <c r="E72" s="101"/>
      <c r="F72" s="100"/>
      <c r="G72" s="116">
        <f>G73+G75</f>
        <v>54738</v>
      </c>
      <c r="H72" s="116">
        <f>H73+H75</f>
        <v>54738</v>
      </c>
      <c r="I72" s="116">
        <f>I73+I75</f>
        <v>0</v>
      </c>
      <c r="J72" s="116">
        <f>J73+J75+J82</f>
        <v>47762</v>
      </c>
      <c r="K72" s="116">
        <f>K73+K75+K82</f>
        <v>102500</v>
      </c>
      <c r="L72" s="116">
        <f>L73+L75+L82</f>
        <v>0</v>
      </c>
      <c r="M72" s="116"/>
      <c r="N72" s="116">
        <f aca="true" t="shared" si="40" ref="N72:AE72">N73+N75+N82</f>
        <v>73054</v>
      </c>
      <c r="O72" s="116">
        <f t="shared" si="40"/>
        <v>0</v>
      </c>
      <c r="P72" s="116">
        <f t="shared" si="40"/>
        <v>0</v>
      </c>
      <c r="Q72" s="116">
        <f t="shared" si="40"/>
        <v>73054</v>
      </c>
      <c r="R72" s="116">
        <f t="shared" si="40"/>
        <v>0</v>
      </c>
      <c r="S72" s="116">
        <f t="shared" si="40"/>
        <v>-35203</v>
      </c>
      <c r="T72" s="116">
        <f t="shared" si="40"/>
        <v>37851</v>
      </c>
      <c r="U72" s="116">
        <f t="shared" si="40"/>
        <v>0</v>
      </c>
      <c r="V72" s="116">
        <f t="shared" si="40"/>
        <v>37569</v>
      </c>
      <c r="W72" s="116">
        <f t="shared" si="40"/>
        <v>0</v>
      </c>
      <c r="X72" s="116">
        <f t="shared" si="40"/>
        <v>0</v>
      </c>
      <c r="Y72" s="116">
        <f t="shared" si="40"/>
        <v>37851</v>
      </c>
      <c r="Z72" s="116">
        <f t="shared" si="40"/>
        <v>37569</v>
      </c>
      <c r="AA72" s="116">
        <f t="shared" si="40"/>
        <v>0</v>
      </c>
      <c r="AB72" s="116">
        <f t="shared" si="40"/>
        <v>0</v>
      </c>
      <c r="AC72" s="116">
        <f t="shared" si="40"/>
        <v>37851</v>
      </c>
      <c r="AD72" s="116">
        <f t="shared" si="40"/>
        <v>37569</v>
      </c>
      <c r="AE72" s="116">
        <f t="shared" si="40"/>
        <v>0</v>
      </c>
      <c r="AF72" s="116"/>
      <c r="AG72" s="116">
        <f>AG73+AG75+AG82</f>
        <v>0</v>
      </c>
      <c r="AH72" s="116">
        <f>AH73+AH75+AH82</f>
        <v>37851</v>
      </c>
      <c r="AI72" s="116"/>
      <c r="AJ72" s="116">
        <f aca="true" t="shared" si="41" ref="AJ72:AR72">AJ73+AJ75+AJ82</f>
        <v>37569</v>
      </c>
      <c r="AK72" s="116">
        <f t="shared" si="41"/>
        <v>0</v>
      </c>
      <c r="AL72" s="116">
        <f t="shared" si="41"/>
        <v>0</v>
      </c>
      <c r="AM72" s="116">
        <f t="shared" si="41"/>
        <v>37851</v>
      </c>
      <c r="AN72" s="116">
        <f t="shared" si="41"/>
        <v>0</v>
      </c>
      <c r="AO72" s="116">
        <f t="shared" si="41"/>
        <v>-37851</v>
      </c>
      <c r="AP72" s="116">
        <f t="shared" si="41"/>
        <v>0</v>
      </c>
      <c r="AQ72" s="116">
        <f t="shared" si="41"/>
        <v>0</v>
      </c>
      <c r="AR72" s="116">
        <f t="shared" si="41"/>
        <v>0</v>
      </c>
      <c r="AS72" s="116">
        <f>AS73+AS75+AS82</f>
        <v>0</v>
      </c>
      <c r="AT72" s="116">
        <f>AT73+AT75+AT82</f>
        <v>0</v>
      </c>
      <c r="AU72" s="116">
        <f>AU73+AU75+AU82</f>
        <v>0</v>
      </c>
      <c r="AV72" s="136"/>
      <c r="AW72" s="108"/>
      <c r="AX72" s="112">
        <f t="shared" si="12"/>
        <v>0</v>
      </c>
      <c r="AY72" s="137"/>
      <c r="AZ72" s="137"/>
      <c r="BA72" s="137"/>
      <c r="BB72" s="124"/>
      <c r="BC72" s="124"/>
    </row>
    <row r="73" spans="1:55" ht="82.5" hidden="1">
      <c r="A73" s="104"/>
      <c r="B73" s="105" t="s">
        <v>325</v>
      </c>
      <c r="C73" s="106" t="s">
        <v>321</v>
      </c>
      <c r="D73" s="106" t="s">
        <v>331</v>
      </c>
      <c r="E73" s="107" t="s">
        <v>405</v>
      </c>
      <c r="F73" s="106"/>
      <c r="G73" s="112">
        <f>G74</f>
        <v>4124</v>
      </c>
      <c r="H73" s="112">
        <f aca="true" t="shared" si="42" ref="H73:AU73">H74</f>
        <v>4124</v>
      </c>
      <c r="I73" s="112">
        <f t="shared" si="42"/>
        <v>0</v>
      </c>
      <c r="J73" s="112">
        <f t="shared" si="42"/>
        <v>-3395</v>
      </c>
      <c r="K73" s="112">
        <f t="shared" si="42"/>
        <v>729</v>
      </c>
      <c r="L73" s="112">
        <f t="shared" si="42"/>
        <v>0</v>
      </c>
      <c r="M73" s="112"/>
      <c r="N73" s="112">
        <f t="shared" si="42"/>
        <v>780</v>
      </c>
      <c r="O73" s="112">
        <f t="shared" si="42"/>
        <v>0</v>
      </c>
      <c r="P73" s="112">
        <f t="shared" si="42"/>
        <v>0</v>
      </c>
      <c r="Q73" s="112">
        <f t="shared" si="42"/>
        <v>780</v>
      </c>
      <c r="R73" s="112">
        <f t="shared" si="42"/>
        <v>0</v>
      </c>
      <c r="S73" s="112">
        <f t="shared" si="42"/>
        <v>-55</v>
      </c>
      <c r="T73" s="112">
        <f t="shared" si="42"/>
        <v>725</v>
      </c>
      <c r="U73" s="112">
        <f t="shared" si="42"/>
        <v>0</v>
      </c>
      <c r="V73" s="112">
        <f t="shared" si="42"/>
        <v>725</v>
      </c>
      <c r="W73" s="112">
        <f t="shared" si="42"/>
        <v>0</v>
      </c>
      <c r="X73" s="112">
        <f t="shared" si="42"/>
        <v>0</v>
      </c>
      <c r="Y73" s="112">
        <f t="shared" si="42"/>
        <v>725</v>
      </c>
      <c r="Z73" s="112">
        <f t="shared" si="42"/>
        <v>725</v>
      </c>
      <c r="AA73" s="112">
        <f t="shared" si="42"/>
        <v>0</v>
      </c>
      <c r="AB73" s="112">
        <f t="shared" si="42"/>
        <v>0</v>
      </c>
      <c r="AC73" s="112">
        <f t="shared" si="42"/>
        <v>725</v>
      </c>
      <c r="AD73" s="112">
        <f t="shared" si="42"/>
        <v>725</v>
      </c>
      <c r="AE73" s="112">
        <f t="shared" si="42"/>
        <v>0</v>
      </c>
      <c r="AF73" s="112"/>
      <c r="AG73" s="112">
        <f t="shared" si="42"/>
        <v>0</v>
      </c>
      <c r="AH73" s="112">
        <f t="shared" si="42"/>
        <v>725</v>
      </c>
      <c r="AI73" s="112"/>
      <c r="AJ73" s="112">
        <f t="shared" si="42"/>
        <v>725</v>
      </c>
      <c r="AK73" s="112">
        <f t="shared" si="42"/>
        <v>0</v>
      </c>
      <c r="AL73" s="112">
        <f t="shared" si="42"/>
        <v>0</v>
      </c>
      <c r="AM73" s="112">
        <f t="shared" si="42"/>
        <v>725</v>
      </c>
      <c r="AN73" s="112">
        <f t="shared" si="42"/>
        <v>0</v>
      </c>
      <c r="AO73" s="112">
        <f t="shared" si="42"/>
        <v>-725</v>
      </c>
      <c r="AP73" s="112">
        <f t="shared" si="42"/>
        <v>0</v>
      </c>
      <c r="AQ73" s="112">
        <f t="shared" si="42"/>
        <v>0</v>
      </c>
      <c r="AR73" s="112">
        <f t="shared" si="42"/>
        <v>0</v>
      </c>
      <c r="AS73" s="112">
        <f t="shared" si="42"/>
        <v>0</v>
      </c>
      <c r="AT73" s="112">
        <f t="shared" si="42"/>
        <v>0</v>
      </c>
      <c r="AU73" s="112">
        <f t="shared" si="42"/>
        <v>0</v>
      </c>
      <c r="AV73" s="113"/>
      <c r="AW73" s="108"/>
      <c r="AX73" s="112">
        <f t="shared" si="12"/>
        <v>0</v>
      </c>
      <c r="AY73" s="115"/>
      <c r="AZ73" s="115"/>
      <c r="BA73" s="115"/>
      <c r="BB73" s="124"/>
      <c r="BC73" s="124"/>
    </row>
    <row r="74" spans="1:55" ht="33" hidden="1">
      <c r="A74" s="104"/>
      <c r="B74" s="105" t="s">
        <v>328</v>
      </c>
      <c r="C74" s="106" t="s">
        <v>321</v>
      </c>
      <c r="D74" s="106" t="s">
        <v>331</v>
      </c>
      <c r="E74" s="107" t="s">
        <v>405</v>
      </c>
      <c r="F74" s="106" t="s">
        <v>329</v>
      </c>
      <c r="G74" s="112">
        <f>H74+I74</f>
        <v>4124</v>
      </c>
      <c r="H74" s="112">
        <f>3459+665</f>
        <v>4124</v>
      </c>
      <c r="I74" s="112"/>
      <c r="J74" s="112">
        <f>K74-G74</f>
        <v>-3395</v>
      </c>
      <c r="K74" s="112">
        <v>729</v>
      </c>
      <c r="L74" s="112"/>
      <c r="M74" s="112"/>
      <c r="N74" s="112">
        <v>780</v>
      </c>
      <c r="O74" s="109"/>
      <c r="P74" s="112"/>
      <c r="Q74" s="112">
        <f>P74+N74</f>
        <v>780</v>
      </c>
      <c r="R74" s="112">
        <f>O74</f>
        <v>0</v>
      </c>
      <c r="S74" s="112">
        <f>T74-Q74</f>
        <v>-55</v>
      </c>
      <c r="T74" s="112">
        <v>725</v>
      </c>
      <c r="U74" s="112">
        <f>R74</f>
        <v>0</v>
      </c>
      <c r="V74" s="112">
        <v>725</v>
      </c>
      <c r="W74" s="112"/>
      <c r="X74" s="112"/>
      <c r="Y74" s="112">
        <f>W74+T74</f>
        <v>725</v>
      </c>
      <c r="Z74" s="112">
        <f>X74+V74</f>
        <v>725</v>
      </c>
      <c r="AA74" s="112"/>
      <c r="AB74" s="112"/>
      <c r="AC74" s="112">
        <f>AA74+Y74</f>
        <v>725</v>
      </c>
      <c r="AD74" s="112">
        <f>AB74+Z74</f>
        <v>725</v>
      </c>
      <c r="AE74" s="112"/>
      <c r="AF74" s="112"/>
      <c r="AG74" s="112"/>
      <c r="AH74" s="112">
        <f>AE74+AC74</f>
        <v>725</v>
      </c>
      <c r="AI74" s="112"/>
      <c r="AJ74" s="112">
        <f>AG74+AD74</f>
        <v>725</v>
      </c>
      <c r="AK74" s="113"/>
      <c r="AL74" s="113"/>
      <c r="AM74" s="112">
        <f>AK74+AH74</f>
        <v>725</v>
      </c>
      <c r="AN74" s="112">
        <f>AI74</f>
        <v>0</v>
      </c>
      <c r="AO74" s="112">
        <f>AQ74-AM74</f>
        <v>-725</v>
      </c>
      <c r="AP74" s="112">
        <f>AR74-AN74</f>
        <v>0</v>
      </c>
      <c r="AQ74" s="112"/>
      <c r="AR74" s="112"/>
      <c r="AS74" s="113"/>
      <c r="AT74" s="112"/>
      <c r="AU74" s="112"/>
      <c r="AV74" s="113"/>
      <c r="AW74" s="108"/>
      <c r="AX74" s="112">
        <f t="shared" si="12"/>
        <v>0</v>
      </c>
      <c r="AY74" s="115"/>
      <c r="AZ74" s="115"/>
      <c r="BA74" s="115"/>
      <c r="BB74" s="124"/>
      <c r="BC74" s="124"/>
    </row>
    <row r="75" spans="1:55" ht="49.5" hidden="1">
      <c r="A75" s="104"/>
      <c r="B75" s="105" t="s">
        <v>305</v>
      </c>
      <c r="C75" s="106" t="s">
        <v>321</v>
      </c>
      <c r="D75" s="106" t="s">
        <v>331</v>
      </c>
      <c r="E75" s="111" t="s">
        <v>422</v>
      </c>
      <c r="F75" s="106"/>
      <c r="G75" s="112">
        <f aca="true" t="shared" si="43" ref="G75:Q75">G76+G77</f>
        <v>50614</v>
      </c>
      <c r="H75" s="112">
        <f t="shared" si="43"/>
        <v>50614</v>
      </c>
      <c r="I75" s="112">
        <f t="shared" si="43"/>
        <v>0</v>
      </c>
      <c r="J75" s="112">
        <f t="shared" si="43"/>
        <v>31239</v>
      </c>
      <c r="K75" s="112">
        <f t="shared" si="43"/>
        <v>81853</v>
      </c>
      <c r="L75" s="112">
        <f t="shared" si="43"/>
        <v>0</v>
      </c>
      <c r="M75" s="112"/>
      <c r="N75" s="112">
        <f>N76+N77</f>
        <v>54032</v>
      </c>
      <c r="O75" s="112">
        <f t="shared" si="43"/>
        <v>0</v>
      </c>
      <c r="P75" s="112">
        <f t="shared" si="43"/>
        <v>0</v>
      </c>
      <c r="Q75" s="112">
        <f t="shared" si="43"/>
        <v>54032</v>
      </c>
      <c r="R75" s="112">
        <f>R76+R77</f>
        <v>0</v>
      </c>
      <c r="S75" s="112">
        <f aca="true" t="shared" si="44" ref="S75:Z75">S76+S77+S78</f>
        <v>-16916</v>
      </c>
      <c r="T75" s="112">
        <f t="shared" si="44"/>
        <v>37116</v>
      </c>
      <c r="U75" s="112">
        <f t="shared" si="44"/>
        <v>0</v>
      </c>
      <c r="V75" s="112">
        <f t="shared" si="44"/>
        <v>36844</v>
      </c>
      <c r="W75" s="112">
        <f t="shared" si="44"/>
        <v>0</v>
      </c>
      <c r="X75" s="112">
        <f t="shared" si="44"/>
        <v>0</v>
      </c>
      <c r="Y75" s="112">
        <f t="shared" si="44"/>
        <v>37116</v>
      </c>
      <c r="Z75" s="112">
        <f t="shared" si="44"/>
        <v>36844</v>
      </c>
      <c r="AA75" s="112">
        <f aca="true" t="shared" si="45" ref="AA75:AN75">AA76+AA77+AA78</f>
        <v>0</v>
      </c>
      <c r="AB75" s="112">
        <f t="shared" si="45"/>
        <v>0</v>
      </c>
      <c r="AC75" s="112">
        <f t="shared" si="45"/>
        <v>37116</v>
      </c>
      <c r="AD75" s="112">
        <f t="shared" si="45"/>
        <v>36844</v>
      </c>
      <c r="AE75" s="112">
        <f t="shared" si="45"/>
        <v>0</v>
      </c>
      <c r="AF75" s="112"/>
      <c r="AG75" s="112">
        <f t="shared" si="45"/>
        <v>0</v>
      </c>
      <c r="AH75" s="112">
        <f t="shared" si="45"/>
        <v>37116</v>
      </c>
      <c r="AI75" s="112"/>
      <c r="AJ75" s="112">
        <f t="shared" si="45"/>
        <v>36844</v>
      </c>
      <c r="AK75" s="112">
        <f t="shared" si="45"/>
        <v>0</v>
      </c>
      <c r="AL75" s="112">
        <f>AL76+AL77+AL78</f>
        <v>0</v>
      </c>
      <c r="AM75" s="112">
        <f t="shared" si="45"/>
        <v>37116</v>
      </c>
      <c r="AN75" s="112">
        <f t="shared" si="45"/>
        <v>0</v>
      </c>
      <c r="AO75" s="112">
        <f aca="true" t="shared" si="46" ref="AO75:AU75">AO76+AO77+AO78+AO80</f>
        <v>-37116</v>
      </c>
      <c r="AP75" s="112">
        <f t="shared" si="46"/>
        <v>0</v>
      </c>
      <c r="AQ75" s="112">
        <f t="shared" si="46"/>
        <v>0</v>
      </c>
      <c r="AR75" s="112">
        <f t="shared" si="46"/>
        <v>0</v>
      </c>
      <c r="AS75" s="112">
        <f t="shared" si="46"/>
        <v>0</v>
      </c>
      <c r="AT75" s="112">
        <f t="shared" si="46"/>
        <v>0</v>
      </c>
      <c r="AU75" s="112">
        <f t="shared" si="46"/>
        <v>0</v>
      </c>
      <c r="AV75" s="113"/>
      <c r="AW75" s="108"/>
      <c r="AX75" s="112">
        <f t="shared" si="12"/>
        <v>0</v>
      </c>
      <c r="AY75" s="115"/>
      <c r="AZ75" s="115"/>
      <c r="BA75" s="115"/>
      <c r="BB75" s="124"/>
      <c r="BC75" s="124"/>
    </row>
    <row r="76" spans="1:55" ht="66" hidden="1">
      <c r="A76" s="104"/>
      <c r="B76" s="105" t="s">
        <v>332</v>
      </c>
      <c r="C76" s="106" t="s">
        <v>321</v>
      </c>
      <c r="D76" s="106" t="s">
        <v>331</v>
      </c>
      <c r="E76" s="111" t="s">
        <v>422</v>
      </c>
      <c r="F76" s="106" t="s">
        <v>333</v>
      </c>
      <c r="G76" s="112">
        <f>H76+I76</f>
        <v>26614</v>
      </c>
      <c r="H76" s="112">
        <f>13536+2300+10062+716</f>
        <v>26614</v>
      </c>
      <c r="I76" s="112"/>
      <c r="J76" s="112">
        <f>K76-G76</f>
        <v>1239</v>
      </c>
      <c r="K76" s="112">
        <f>10338+17515</f>
        <v>27853</v>
      </c>
      <c r="L76" s="112"/>
      <c r="M76" s="112"/>
      <c r="N76" s="112">
        <f>11072+18960</f>
        <v>30032</v>
      </c>
      <c r="O76" s="109"/>
      <c r="P76" s="112"/>
      <c r="Q76" s="112">
        <f>P76+N76</f>
        <v>30032</v>
      </c>
      <c r="R76" s="112">
        <f>O76</f>
        <v>0</v>
      </c>
      <c r="S76" s="112">
        <f>T76-Q76</f>
        <v>-19116</v>
      </c>
      <c r="T76" s="112">
        <v>10916</v>
      </c>
      <c r="U76" s="112">
        <f>R76</f>
        <v>0</v>
      </c>
      <c r="V76" s="112">
        <v>10916</v>
      </c>
      <c r="W76" s="112"/>
      <c r="X76" s="112"/>
      <c r="Y76" s="112">
        <f>W76+T76</f>
        <v>10916</v>
      </c>
      <c r="Z76" s="112">
        <f>X76+V76</f>
        <v>10916</v>
      </c>
      <c r="AA76" s="112"/>
      <c r="AB76" s="112"/>
      <c r="AC76" s="112">
        <f>AA76+Y76</f>
        <v>10916</v>
      </c>
      <c r="AD76" s="112">
        <f>AB76+Z76</f>
        <v>10916</v>
      </c>
      <c r="AE76" s="112"/>
      <c r="AF76" s="112"/>
      <c r="AG76" s="112"/>
      <c r="AH76" s="112">
        <f>AE76+AC76</f>
        <v>10916</v>
      </c>
      <c r="AI76" s="112"/>
      <c r="AJ76" s="112">
        <f>AG76+AD76</f>
        <v>10916</v>
      </c>
      <c r="AK76" s="113"/>
      <c r="AL76" s="113"/>
      <c r="AM76" s="112">
        <f>AK76+AH76</f>
        <v>10916</v>
      </c>
      <c r="AN76" s="112">
        <f>AI76</f>
        <v>0</v>
      </c>
      <c r="AO76" s="112">
        <f>AQ76-AM76</f>
        <v>-10916</v>
      </c>
      <c r="AP76" s="112">
        <f>AR76-AN76</f>
        <v>0</v>
      </c>
      <c r="AQ76" s="112"/>
      <c r="AR76" s="112"/>
      <c r="AS76" s="113"/>
      <c r="AT76" s="112"/>
      <c r="AU76" s="112"/>
      <c r="AV76" s="113"/>
      <c r="AW76" s="108"/>
      <c r="AX76" s="112">
        <f t="shared" si="12"/>
        <v>0</v>
      </c>
      <c r="AY76" s="115"/>
      <c r="AZ76" s="115"/>
      <c r="BA76" s="115"/>
      <c r="BB76" s="124"/>
      <c r="BC76" s="124"/>
    </row>
    <row r="77" spans="1:55" ht="130.5" customHeight="1" hidden="1">
      <c r="A77" s="104"/>
      <c r="B77" s="105" t="s">
        <v>291</v>
      </c>
      <c r="C77" s="106" t="s">
        <v>321</v>
      </c>
      <c r="D77" s="106" t="s">
        <v>331</v>
      </c>
      <c r="E77" s="111" t="s">
        <v>422</v>
      </c>
      <c r="F77" s="106" t="s">
        <v>292</v>
      </c>
      <c r="G77" s="112">
        <f>H77+I77</f>
        <v>24000</v>
      </c>
      <c r="H77" s="112">
        <v>24000</v>
      </c>
      <c r="I77" s="112"/>
      <c r="J77" s="112">
        <f>K77-G77</f>
        <v>30000</v>
      </c>
      <c r="K77" s="112">
        <v>54000</v>
      </c>
      <c r="L77" s="112"/>
      <c r="M77" s="112"/>
      <c r="N77" s="112">
        <v>24000</v>
      </c>
      <c r="O77" s="109"/>
      <c r="P77" s="112"/>
      <c r="Q77" s="112">
        <f>P77+N77</f>
        <v>24000</v>
      </c>
      <c r="R77" s="112">
        <f>O77</f>
        <v>0</v>
      </c>
      <c r="S77" s="112">
        <f>T77-Q77</f>
        <v>0</v>
      </c>
      <c r="T77" s="112">
        <v>24000</v>
      </c>
      <c r="U77" s="112">
        <f>R77</f>
        <v>0</v>
      </c>
      <c r="V77" s="112">
        <v>23548</v>
      </c>
      <c r="W77" s="112"/>
      <c r="X77" s="112"/>
      <c r="Y77" s="112">
        <f>W77+T77</f>
        <v>24000</v>
      </c>
      <c r="Z77" s="112">
        <f>X77+V77</f>
        <v>23548</v>
      </c>
      <c r="AA77" s="112"/>
      <c r="AB77" s="112"/>
      <c r="AC77" s="112">
        <f>AA77+Y77</f>
        <v>24000</v>
      </c>
      <c r="AD77" s="112">
        <f>AB77+Z77</f>
        <v>23548</v>
      </c>
      <c r="AE77" s="112"/>
      <c r="AF77" s="112"/>
      <c r="AG77" s="112"/>
      <c r="AH77" s="112">
        <f>AE77+AC77</f>
        <v>24000</v>
      </c>
      <c r="AI77" s="112"/>
      <c r="AJ77" s="112">
        <f>AG77+AD77</f>
        <v>23548</v>
      </c>
      <c r="AK77" s="113"/>
      <c r="AL77" s="113"/>
      <c r="AM77" s="112">
        <f>AK77+AH77</f>
        <v>24000</v>
      </c>
      <c r="AN77" s="112">
        <f>AI77</f>
        <v>0</v>
      </c>
      <c r="AO77" s="112">
        <f>AQ77-AM77</f>
        <v>-24000</v>
      </c>
      <c r="AP77" s="112">
        <f>AR77-AN77</f>
        <v>0</v>
      </c>
      <c r="AQ77" s="112"/>
      <c r="AR77" s="112"/>
      <c r="AS77" s="113"/>
      <c r="AT77" s="112"/>
      <c r="AU77" s="112"/>
      <c r="AV77" s="113"/>
      <c r="AW77" s="108"/>
      <c r="AX77" s="112">
        <f t="shared" si="12"/>
        <v>0</v>
      </c>
      <c r="AY77" s="115"/>
      <c r="AZ77" s="115"/>
      <c r="BA77" s="115"/>
      <c r="BB77" s="124"/>
      <c r="BC77" s="124"/>
    </row>
    <row r="78" spans="1:55" ht="144.75" customHeight="1" hidden="1">
      <c r="A78" s="104"/>
      <c r="B78" s="105" t="s">
        <v>86</v>
      </c>
      <c r="C78" s="106" t="s">
        <v>321</v>
      </c>
      <c r="D78" s="106" t="s">
        <v>331</v>
      </c>
      <c r="E78" s="132" t="s">
        <v>62</v>
      </c>
      <c r="F78" s="106"/>
      <c r="G78" s="112"/>
      <c r="H78" s="112"/>
      <c r="I78" s="112"/>
      <c r="J78" s="112"/>
      <c r="K78" s="112"/>
      <c r="L78" s="112"/>
      <c r="M78" s="112"/>
      <c r="N78" s="112"/>
      <c r="O78" s="109"/>
      <c r="P78" s="112"/>
      <c r="Q78" s="112"/>
      <c r="R78" s="112"/>
      <c r="S78" s="112">
        <f aca="true" t="shared" si="47" ref="S78:AR78">S79</f>
        <v>2200</v>
      </c>
      <c r="T78" s="112">
        <f t="shared" si="47"/>
        <v>2200</v>
      </c>
      <c r="U78" s="112">
        <f t="shared" si="47"/>
        <v>0</v>
      </c>
      <c r="V78" s="112">
        <f t="shared" si="47"/>
        <v>2380</v>
      </c>
      <c r="W78" s="112">
        <f t="shared" si="47"/>
        <v>0</v>
      </c>
      <c r="X78" s="112">
        <f t="shared" si="47"/>
        <v>0</v>
      </c>
      <c r="Y78" s="112">
        <f t="shared" si="47"/>
        <v>2200</v>
      </c>
      <c r="Z78" s="112">
        <f t="shared" si="47"/>
        <v>2380</v>
      </c>
      <c r="AA78" s="112">
        <f t="shared" si="47"/>
        <v>0</v>
      </c>
      <c r="AB78" s="112">
        <f t="shared" si="47"/>
        <v>0</v>
      </c>
      <c r="AC78" s="112">
        <f t="shared" si="47"/>
        <v>2200</v>
      </c>
      <c r="AD78" s="112">
        <f t="shared" si="47"/>
        <v>2380</v>
      </c>
      <c r="AE78" s="112">
        <f t="shared" si="47"/>
        <v>0</v>
      </c>
      <c r="AF78" s="112"/>
      <c r="AG78" s="112">
        <f t="shared" si="47"/>
        <v>0</v>
      </c>
      <c r="AH78" s="112">
        <f t="shared" si="47"/>
        <v>2200</v>
      </c>
      <c r="AI78" s="112"/>
      <c r="AJ78" s="112">
        <f t="shared" si="47"/>
        <v>2380</v>
      </c>
      <c r="AK78" s="112">
        <f t="shared" si="47"/>
        <v>0</v>
      </c>
      <c r="AL78" s="112">
        <f t="shared" si="47"/>
        <v>0</v>
      </c>
      <c r="AM78" s="112">
        <f t="shared" si="47"/>
        <v>2200</v>
      </c>
      <c r="AN78" s="112">
        <f t="shared" si="47"/>
        <v>0</v>
      </c>
      <c r="AO78" s="112">
        <f t="shared" si="47"/>
        <v>-2200</v>
      </c>
      <c r="AP78" s="112">
        <f t="shared" si="47"/>
        <v>0</v>
      </c>
      <c r="AQ78" s="112">
        <f t="shared" si="47"/>
        <v>0</v>
      </c>
      <c r="AR78" s="112">
        <f t="shared" si="47"/>
        <v>0</v>
      </c>
      <c r="AS78" s="113"/>
      <c r="AT78" s="112">
        <f>AT79</f>
        <v>0</v>
      </c>
      <c r="AU78" s="112">
        <f>AU79</f>
        <v>0</v>
      </c>
      <c r="AV78" s="113"/>
      <c r="AW78" s="108"/>
      <c r="AX78" s="112">
        <f t="shared" si="12"/>
        <v>0</v>
      </c>
      <c r="AY78" s="115"/>
      <c r="AZ78" s="115"/>
      <c r="BA78" s="115"/>
      <c r="BB78" s="124"/>
      <c r="BC78" s="124"/>
    </row>
    <row r="79" spans="1:55" ht="111" customHeight="1" hidden="1">
      <c r="A79" s="104"/>
      <c r="B79" s="105" t="s">
        <v>55</v>
      </c>
      <c r="C79" s="106" t="s">
        <v>321</v>
      </c>
      <c r="D79" s="106" t="s">
        <v>331</v>
      </c>
      <c r="E79" s="132" t="s">
        <v>62</v>
      </c>
      <c r="F79" s="106" t="s">
        <v>344</v>
      </c>
      <c r="G79" s="112"/>
      <c r="H79" s="112"/>
      <c r="I79" s="112"/>
      <c r="J79" s="112"/>
      <c r="K79" s="112"/>
      <c r="L79" s="112"/>
      <c r="M79" s="112"/>
      <c r="N79" s="112"/>
      <c r="O79" s="109"/>
      <c r="P79" s="112"/>
      <c r="Q79" s="112"/>
      <c r="R79" s="112"/>
      <c r="S79" s="112">
        <f>T79-Q79</f>
        <v>2200</v>
      </c>
      <c r="T79" s="112">
        <v>2200</v>
      </c>
      <c r="U79" s="112"/>
      <c r="V79" s="112">
        <v>2380</v>
      </c>
      <c r="W79" s="112"/>
      <c r="X79" s="112"/>
      <c r="Y79" s="112">
        <f>W79+T79</f>
        <v>2200</v>
      </c>
      <c r="Z79" s="112">
        <f>X79+V79</f>
        <v>2380</v>
      </c>
      <c r="AA79" s="112"/>
      <c r="AB79" s="112"/>
      <c r="AC79" s="112">
        <f>AA79+Y79</f>
        <v>2200</v>
      </c>
      <c r="AD79" s="112">
        <f>AB79+Z79</f>
        <v>2380</v>
      </c>
      <c r="AE79" s="112"/>
      <c r="AF79" s="112"/>
      <c r="AG79" s="112"/>
      <c r="AH79" s="112">
        <f>AE79+AC79</f>
        <v>2200</v>
      </c>
      <c r="AI79" s="112"/>
      <c r="AJ79" s="112">
        <f>AG79+AD79</f>
        <v>2380</v>
      </c>
      <c r="AK79" s="113"/>
      <c r="AL79" s="113"/>
      <c r="AM79" s="112">
        <f>AK79+AH79</f>
        <v>2200</v>
      </c>
      <c r="AN79" s="112">
        <f>AI79</f>
        <v>0</v>
      </c>
      <c r="AO79" s="112">
        <f>AQ79-AM79</f>
        <v>-2200</v>
      </c>
      <c r="AP79" s="112">
        <f>AR79-AN79</f>
        <v>0</v>
      </c>
      <c r="AQ79" s="112"/>
      <c r="AR79" s="112"/>
      <c r="AS79" s="113"/>
      <c r="AT79" s="112"/>
      <c r="AU79" s="112"/>
      <c r="AV79" s="113"/>
      <c r="AW79" s="108"/>
      <c r="AX79" s="112">
        <f t="shared" si="12"/>
        <v>0</v>
      </c>
      <c r="AY79" s="115"/>
      <c r="AZ79" s="115"/>
      <c r="BA79" s="115"/>
      <c r="BB79" s="124"/>
      <c r="BC79" s="124"/>
    </row>
    <row r="80" spans="1:55" ht="181.5" hidden="1">
      <c r="A80" s="104"/>
      <c r="B80" s="133" t="s">
        <v>171</v>
      </c>
      <c r="C80" s="106" t="s">
        <v>321</v>
      </c>
      <c r="D80" s="106" t="s">
        <v>331</v>
      </c>
      <c r="E80" s="132" t="s">
        <v>172</v>
      </c>
      <c r="F80" s="106"/>
      <c r="G80" s="112"/>
      <c r="H80" s="112"/>
      <c r="I80" s="112"/>
      <c r="J80" s="112"/>
      <c r="K80" s="112"/>
      <c r="L80" s="112"/>
      <c r="M80" s="112"/>
      <c r="N80" s="112"/>
      <c r="O80" s="109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3"/>
      <c r="AL80" s="113"/>
      <c r="AM80" s="112"/>
      <c r="AN80" s="112"/>
      <c r="AO80" s="112">
        <f>AO81</f>
        <v>0</v>
      </c>
      <c r="AP80" s="112">
        <f>AP81</f>
        <v>0</v>
      </c>
      <c r="AQ80" s="112">
        <f>AQ81</f>
        <v>0</v>
      </c>
      <c r="AR80" s="112">
        <f>AR81</f>
        <v>0</v>
      </c>
      <c r="AS80" s="113"/>
      <c r="AT80" s="112">
        <f>AT81</f>
        <v>0</v>
      </c>
      <c r="AU80" s="112">
        <f>AU81</f>
        <v>0</v>
      </c>
      <c r="AV80" s="113"/>
      <c r="AW80" s="108"/>
      <c r="AX80" s="112">
        <f t="shared" si="12"/>
        <v>0</v>
      </c>
      <c r="AY80" s="115"/>
      <c r="AZ80" s="115"/>
      <c r="BA80" s="115"/>
      <c r="BB80" s="124"/>
      <c r="BC80" s="124"/>
    </row>
    <row r="81" spans="1:55" ht="99" hidden="1">
      <c r="A81" s="104"/>
      <c r="B81" s="133" t="s">
        <v>55</v>
      </c>
      <c r="C81" s="106" t="s">
        <v>321</v>
      </c>
      <c r="D81" s="106" t="s">
        <v>331</v>
      </c>
      <c r="E81" s="132" t="s">
        <v>172</v>
      </c>
      <c r="F81" s="106" t="s">
        <v>344</v>
      </c>
      <c r="G81" s="112"/>
      <c r="H81" s="112"/>
      <c r="I81" s="112"/>
      <c r="J81" s="112"/>
      <c r="K81" s="112"/>
      <c r="L81" s="112"/>
      <c r="M81" s="112"/>
      <c r="N81" s="112"/>
      <c r="O81" s="109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3"/>
      <c r="AL81" s="113"/>
      <c r="AM81" s="112"/>
      <c r="AN81" s="112"/>
      <c r="AO81" s="112">
        <f>AQ81-AM81</f>
        <v>0</v>
      </c>
      <c r="AP81" s="112">
        <f>AR81-AN81</f>
        <v>0</v>
      </c>
      <c r="AQ81" s="112"/>
      <c r="AR81" s="112"/>
      <c r="AS81" s="113"/>
      <c r="AT81" s="112"/>
      <c r="AU81" s="112"/>
      <c r="AV81" s="113"/>
      <c r="AW81" s="108"/>
      <c r="AX81" s="112">
        <f t="shared" si="12"/>
        <v>0</v>
      </c>
      <c r="AY81" s="115"/>
      <c r="AZ81" s="115"/>
      <c r="BA81" s="115"/>
      <c r="BB81" s="124"/>
      <c r="BC81" s="124"/>
    </row>
    <row r="82" spans="1:55" ht="48.75" customHeight="1" hidden="1">
      <c r="A82" s="104"/>
      <c r="B82" s="105" t="s">
        <v>373</v>
      </c>
      <c r="C82" s="106" t="s">
        <v>321</v>
      </c>
      <c r="D82" s="106" t="s">
        <v>331</v>
      </c>
      <c r="E82" s="132" t="s">
        <v>411</v>
      </c>
      <c r="F82" s="106"/>
      <c r="G82" s="112"/>
      <c r="H82" s="112"/>
      <c r="I82" s="112"/>
      <c r="J82" s="112">
        <f aca="true" t="shared" si="48" ref="J82:R82">J83</f>
        <v>19918</v>
      </c>
      <c r="K82" s="112">
        <f t="shared" si="48"/>
        <v>19918</v>
      </c>
      <c r="L82" s="112">
        <f t="shared" si="48"/>
        <v>0</v>
      </c>
      <c r="M82" s="112"/>
      <c r="N82" s="112">
        <f t="shared" si="48"/>
        <v>18242</v>
      </c>
      <c r="O82" s="112">
        <f t="shared" si="48"/>
        <v>0</v>
      </c>
      <c r="P82" s="112">
        <f t="shared" si="48"/>
        <v>0</v>
      </c>
      <c r="Q82" s="112">
        <f t="shared" si="48"/>
        <v>18242</v>
      </c>
      <c r="R82" s="112">
        <f t="shared" si="48"/>
        <v>0</v>
      </c>
      <c r="S82" s="112">
        <f aca="true" t="shared" si="49" ref="S82:Z82">S83+S87</f>
        <v>-18232</v>
      </c>
      <c r="T82" s="112">
        <f t="shared" si="49"/>
        <v>10</v>
      </c>
      <c r="U82" s="112">
        <f t="shared" si="49"/>
        <v>0</v>
      </c>
      <c r="V82" s="112">
        <f t="shared" si="49"/>
        <v>0</v>
      </c>
      <c r="W82" s="112">
        <f t="shared" si="49"/>
        <v>0</v>
      </c>
      <c r="X82" s="112">
        <f t="shared" si="49"/>
        <v>0</v>
      </c>
      <c r="Y82" s="112">
        <f t="shared" si="49"/>
        <v>10</v>
      </c>
      <c r="Z82" s="112">
        <f t="shared" si="49"/>
        <v>0</v>
      </c>
      <c r="AA82" s="112">
        <f aca="true" t="shared" si="50" ref="AA82:AJ82">AA83+AA87</f>
        <v>0</v>
      </c>
      <c r="AB82" s="112">
        <f t="shared" si="50"/>
        <v>0</v>
      </c>
      <c r="AC82" s="112">
        <f t="shared" si="50"/>
        <v>10</v>
      </c>
      <c r="AD82" s="112">
        <f t="shared" si="50"/>
        <v>0</v>
      </c>
      <c r="AE82" s="112">
        <f t="shared" si="50"/>
        <v>0</v>
      </c>
      <c r="AF82" s="112"/>
      <c r="AG82" s="112">
        <f t="shared" si="50"/>
        <v>0</v>
      </c>
      <c r="AH82" s="112">
        <f t="shared" si="50"/>
        <v>10</v>
      </c>
      <c r="AI82" s="112"/>
      <c r="AJ82" s="112">
        <f t="shared" si="50"/>
        <v>0</v>
      </c>
      <c r="AK82" s="112">
        <f aca="true" t="shared" si="51" ref="AK82:AR82">AK83+AK87</f>
        <v>0</v>
      </c>
      <c r="AL82" s="112">
        <f t="shared" si="51"/>
        <v>0</v>
      </c>
      <c r="AM82" s="112">
        <f t="shared" si="51"/>
        <v>10</v>
      </c>
      <c r="AN82" s="112">
        <f t="shared" si="51"/>
        <v>0</v>
      </c>
      <c r="AO82" s="112">
        <f t="shared" si="51"/>
        <v>-10</v>
      </c>
      <c r="AP82" s="112">
        <f t="shared" si="51"/>
        <v>0</v>
      </c>
      <c r="AQ82" s="112">
        <f t="shared" si="51"/>
        <v>0</v>
      </c>
      <c r="AR82" s="112">
        <f t="shared" si="51"/>
        <v>0</v>
      </c>
      <c r="AS82" s="113"/>
      <c r="AT82" s="112">
        <f>AT83+AT87</f>
        <v>0</v>
      </c>
      <c r="AU82" s="112">
        <f>AU83+AU87</f>
        <v>0</v>
      </c>
      <c r="AV82" s="113"/>
      <c r="AW82" s="108"/>
      <c r="AX82" s="112">
        <f t="shared" si="12"/>
        <v>0</v>
      </c>
      <c r="AY82" s="115"/>
      <c r="AZ82" s="115"/>
      <c r="BA82" s="115"/>
      <c r="BB82" s="124"/>
      <c r="BC82" s="124"/>
    </row>
    <row r="83" spans="1:55" ht="66" hidden="1">
      <c r="A83" s="104"/>
      <c r="B83" s="105" t="s">
        <v>332</v>
      </c>
      <c r="C83" s="106" t="s">
        <v>321</v>
      </c>
      <c r="D83" s="106" t="s">
        <v>331</v>
      </c>
      <c r="E83" s="132" t="s">
        <v>411</v>
      </c>
      <c r="F83" s="106" t="s">
        <v>333</v>
      </c>
      <c r="G83" s="112"/>
      <c r="H83" s="112"/>
      <c r="I83" s="112"/>
      <c r="J83" s="112">
        <f>K83-G83</f>
        <v>19918</v>
      </c>
      <c r="K83" s="112">
        <v>19918</v>
      </c>
      <c r="L83" s="112"/>
      <c r="M83" s="112"/>
      <c r="N83" s="112">
        <v>18242</v>
      </c>
      <c r="O83" s="109"/>
      <c r="P83" s="112"/>
      <c r="Q83" s="112">
        <f>P83+N83</f>
        <v>18242</v>
      </c>
      <c r="R83" s="112">
        <f>O83</f>
        <v>0</v>
      </c>
      <c r="S83" s="112">
        <f>T83-Q83</f>
        <v>-18242</v>
      </c>
      <c r="T83" s="112"/>
      <c r="U83" s="112">
        <f>R83</f>
        <v>0</v>
      </c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3"/>
      <c r="AT83" s="112"/>
      <c r="AU83" s="112"/>
      <c r="AV83" s="113"/>
      <c r="AW83" s="108"/>
      <c r="AX83" s="112">
        <f t="shared" si="12"/>
        <v>0</v>
      </c>
      <c r="AY83" s="115"/>
      <c r="AZ83" s="115"/>
      <c r="BA83" s="115"/>
      <c r="BB83" s="124"/>
      <c r="BC83" s="124"/>
    </row>
    <row r="84" spans="1:55" s="6" customFormat="1" ht="18.75" hidden="1">
      <c r="A84" s="120"/>
      <c r="B84" s="99" t="s">
        <v>350</v>
      </c>
      <c r="C84" s="100" t="s">
        <v>324</v>
      </c>
      <c r="D84" s="100" t="s">
        <v>334</v>
      </c>
      <c r="E84" s="101"/>
      <c r="F84" s="100"/>
      <c r="G84" s="116">
        <f aca="true" t="shared" si="52" ref="G84:X85">G85</f>
        <v>3270</v>
      </c>
      <c r="H84" s="116">
        <f t="shared" si="52"/>
        <v>3270</v>
      </c>
      <c r="I84" s="116">
        <f t="shared" si="52"/>
        <v>0</v>
      </c>
      <c r="J84" s="116">
        <f t="shared" si="52"/>
        <v>-3270</v>
      </c>
      <c r="K84" s="116">
        <f t="shared" si="52"/>
        <v>0</v>
      </c>
      <c r="L84" s="116">
        <f t="shared" si="52"/>
        <v>0</v>
      </c>
      <c r="M84" s="116"/>
      <c r="N84" s="116">
        <f t="shared" si="52"/>
        <v>0</v>
      </c>
      <c r="O84" s="116">
        <f t="shared" si="52"/>
        <v>0</v>
      </c>
      <c r="P84" s="116">
        <f t="shared" si="52"/>
        <v>0</v>
      </c>
      <c r="Q84" s="116">
        <f t="shared" si="52"/>
        <v>0</v>
      </c>
      <c r="R84" s="116">
        <f t="shared" si="52"/>
        <v>0</v>
      </c>
      <c r="S84" s="138"/>
      <c r="T84" s="116">
        <f t="shared" si="52"/>
        <v>0</v>
      </c>
      <c r="U84" s="116">
        <f t="shared" si="52"/>
        <v>0</v>
      </c>
      <c r="V84" s="116">
        <f t="shared" si="52"/>
        <v>0</v>
      </c>
      <c r="W84" s="116">
        <f t="shared" si="52"/>
        <v>0</v>
      </c>
      <c r="X84" s="116">
        <f t="shared" si="52"/>
        <v>0</v>
      </c>
      <c r="Y84" s="116">
        <f aca="true" t="shared" si="53" ref="W84:AM85">Y85</f>
        <v>0</v>
      </c>
      <c r="Z84" s="116">
        <f t="shared" si="53"/>
        <v>0</v>
      </c>
      <c r="AA84" s="116">
        <f t="shared" si="53"/>
        <v>0</v>
      </c>
      <c r="AB84" s="116">
        <f t="shared" si="53"/>
        <v>0</v>
      </c>
      <c r="AC84" s="116">
        <f t="shared" si="53"/>
        <v>0</v>
      </c>
      <c r="AD84" s="116">
        <f t="shared" si="53"/>
        <v>0</v>
      </c>
      <c r="AE84" s="116">
        <f t="shared" si="53"/>
        <v>0</v>
      </c>
      <c r="AF84" s="116"/>
      <c r="AG84" s="116">
        <f t="shared" si="53"/>
        <v>0</v>
      </c>
      <c r="AH84" s="116">
        <f t="shared" si="53"/>
        <v>0</v>
      </c>
      <c r="AI84" s="116"/>
      <c r="AJ84" s="116">
        <f t="shared" si="53"/>
        <v>0</v>
      </c>
      <c r="AK84" s="116">
        <f t="shared" si="53"/>
        <v>0</v>
      </c>
      <c r="AL84" s="116">
        <f t="shared" si="53"/>
        <v>0</v>
      </c>
      <c r="AM84" s="138">
        <f t="shared" si="53"/>
        <v>0</v>
      </c>
      <c r="AN84" s="138">
        <f aca="true" t="shared" si="54" ref="AK84:AR85">AN85</f>
        <v>0</v>
      </c>
      <c r="AO84" s="138">
        <f t="shared" si="54"/>
        <v>0</v>
      </c>
      <c r="AP84" s="138">
        <f t="shared" si="54"/>
        <v>0</v>
      </c>
      <c r="AQ84" s="138">
        <f t="shared" si="54"/>
        <v>0</v>
      </c>
      <c r="AR84" s="138">
        <f t="shared" si="54"/>
        <v>0</v>
      </c>
      <c r="AS84" s="121"/>
      <c r="AT84" s="138">
        <f>AT85</f>
        <v>0</v>
      </c>
      <c r="AU84" s="138">
        <f>AU85</f>
        <v>0</v>
      </c>
      <c r="AV84" s="121"/>
      <c r="AW84" s="108"/>
      <c r="AX84" s="112">
        <f t="shared" si="12"/>
        <v>0</v>
      </c>
      <c r="AY84" s="122"/>
      <c r="AZ84" s="122"/>
      <c r="BA84" s="122"/>
      <c r="BB84" s="123"/>
      <c r="BC84" s="123"/>
    </row>
    <row r="85" spans="1:55" ht="16.5" hidden="1">
      <c r="A85" s="104"/>
      <c r="B85" s="105" t="s">
        <v>351</v>
      </c>
      <c r="C85" s="106" t="s">
        <v>324</v>
      </c>
      <c r="D85" s="106" t="s">
        <v>334</v>
      </c>
      <c r="E85" s="111" t="s">
        <v>423</v>
      </c>
      <c r="F85" s="106"/>
      <c r="G85" s="112">
        <f t="shared" si="52"/>
        <v>3270</v>
      </c>
      <c r="H85" s="112">
        <f t="shared" si="52"/>
        <v>3270</v>
      </c>
      <c r="I85" s="112">
        <f t="shared" si="52"/>
        <v>0</v>
      </c>
      <c r="J85" s="112">
        <f t="shared" si="52"/>
        <v>-3270</v>
      </c>
      <c r="K85" s="112">
        <f t="shared" si="52"/>
        <v>0</v>
      </c>
      <c r="L85" s="112">
        <f t="shared" si="52"/>
        <v>0</v>
      </c>
      <c r="M85" s="112"/>
      <c r="N85" s="112">
        <f t="shared" si="52"/>
        <v>0</v>
      </c>
      <c r="O85" s="112">
        <f t="shared" si="52"/>
        <v>0</v>
      </c>
      <c r="P85" s="112">
        <f t="shared" si="52"/>
        <v>0</v>
      </c>
      <c r="Q85" s="112">
        <f t="shared" si="52"/>
        <v>0</v>
      </c>
      <c r="R85" s="112">
        <f t="shared" si="52"/>
        <v>0</v>
      </c>
      <c r="S85" s="112"/>
      <c r="T85" s="112">
        <f t="shared" si="52"/>
        <v>0</v>
      </c>
      <c r="U85" s="112">
        <f t="shared" si="52"/>
        <v>0</v>
      </c>
      <c r="V85" s="112">
        <f t="shared" si="52"/>
        <v>0</v>
      </c>
      <c r="W85" s="112">
        <f t="shared" si="53"/>
        <v>0</v>
      </c>
      <c r="X85" s="112">
        <f t="shared" si="53"/>
        <v>0</v>
      </c>
      <c r="Y85" s="112">
        <f t="shared" si="53"/>
        <v>0</v>
      </c>
      <c r="Z85" s="112">
        <f t="shared" si="53"/>
        <v>0</v>
      </c>
      <c r="AA85" s="112">
        <f t="shared" si="53"/>
        <v>0</v>
      </c>
      <c r="AB85" s="112">
        <f t="shared" si="53"/>
        <v>0</v>
      </c>
      <c r="AC85" s="112">
        <f t="shared" si="53"/>
        <v>0</v>
      </c>
      <c r="AD85" s="112">
        <f t="shared" si="53"/>
        <v>0</v>
      </c>
      <c r="AE85" s="112">
        <f t="shared" si="53"/>
        <v>0</v>
      </c>
      <c r="AF85" s="112"/>
      <c r="AG85" s="112">
        <f t="shared" si="53"/>
        <v>0</v>
      </c>
      <c r="AH85" s="112">
        <f t="shared" si="53"/>
        <v>0</v>
      </c>
      <c r="AI85" s="112"/>
      <c r="AJ85" s="112">
        <f t="shared" si="53"/>
        <v>0</v>
      </c>
      <c r="AK85" s="112">
        <f t="shared" si="54"/>
        <v>0</v>
      </c>
      <c r="AL85" s="112">
        <f t="shared" si="54"/>
        <v>0</v>
      </c>
      <c r="AM85" s="112">
        <f t="shared" si="54"/>
        <v>0</v>
      </c>
      <c r="AN85" s="112">
        <f t="shared" si="54"/>
        <v>0</v>
      </c>
      <c r="AO85" s="112">
        <f t="shared" si="54"/>
        <v>0</v>
      </c>
      <c r="AP85" s="112">
        <f t="shared" si="54"/>
        <v>0</v>
      </c>
      <c r="AQ85" s="112">
        <f t="shared" si="54"/>
        <v>0</v>
      </c>
      <c r="AR85" s="112">
        <f t="shared" si="54"/>
        <v>0</v>
      </c>
      <c r="AS85" s="113"/>
      <c r="AT85" s="112">
        <f>AT86</f>
        <v>0</v>
      </c>
      <c r="AU85" s="112">
        <f>AU86</f>
        <v>0</v>
      </c>
      <c r="AV85" s="113"/>
      <c r="AW85" s="108"/>
      <c r="AX85" s="112">
        <f t="shared" si="12"/>
        <v>0</v>
      </c>
      <c r="AY85" s="115"/>
      <c r="AZ85" s="115"/>
      <c r="BA85" s="115"/>
      <c r="BB85" s="124"/>
      <c r="BC85" s="124"/>
    </row>
    <row r="86" spans="1:55" ht="66" hidden="1">
      <c r="A86" s="104"/>
      <c r="B86" s="105" t="s">
        <v>332</v>
      </c>
      <c r="C86" s="106" t="s">
        <v>324</v>
      </c>
      <c r="D86" s="106" t="s">
        <v>334</v>
      </c>
      <c r="E86" s="111" t="s">
        <v>423</v>
      </c>
      <c r="F86" s="106" t="s">
        <v>333</v>
      </c>
      <c r="G86" s="112">
        <f>H86+I86</f>
        <v>3270</v>
      </c>
      <c r="H86" s="112">
        <v>3270</v>
      </c>
      <c r="I86" s="112"/>
      <c r="J86" s="112">
        <f>K86-G86</f>
        <v>-3270</v>
      </c>
      <c r="K86" s="112"/>
      <c r="L86" s="112"/>
      <c r="M86" s="112"/>
      <c r="N86" s="112"/>
      <c r="O86" s="109"/>
      <c r="P86" s="112"/>
      <c r="Q86" s="112">
        <f>P86+N86</f>
        <v>0</v>
      </c>
      <c r="R86" s="112">
        <f>O86</f>
        <v>0</v>
      </c>
      <c r="S86" s="112"/>
      <c r="T86" s="112">
        <f aca="true" t="shared" si="55" ref="T86:Z86">Q86</f>
        <v>0</v>
      </c>
      <c r="U86" s="112">
        <f t="shared" si="55"/>
        <v>0</v>
      </c>
      <c r="V86" s="112">
        <f t="shared" si="55"/>
        <v>0</v>
      </c>
      <c r="W86" s="112">
        <f t="shared" si="55"/>
        <v>0</v>
      </c>
      <c r="X86" s="112">
        <f t="shared" si="55"/>
        <v>0</v>
      </c>
      <c r="Y86" s="112">
        <f t="shared" si="55"/>
        <v>0</v>
      </c>
      <c r="Z86" s="112">
        <f t="shared" si="55"/>
        <v>0</v>
      </c>
      <c r="AA86" s="112">
        <f>X86</f>
        <v>0</v>
      </c>
      <c r="AB86" s="112">
        <f>Y86</f>
        <v>0</v>
      </c>
      <c r="AC86" s="112">
        <f>Z86</f>
        <v>0</v>
      </c>
      <c r="AD86" s="112">
        <f>AA86</f>
        <v>0</v>
      </c>
      <c r="AE86" s="112">
        <f>AB86</f>
        <v>0</v>
      </c>
      <c r="AF86" s="112"/>
      <c r="AG86" s="112">
        <f>AC86</f>
        <v>0</v>
      </c>
      <c r="AH86" s="112">
        <f>AD86</f>
        <v>0</v>
      </c>
      <c r="AI86" s="112"/>
      <c r="AJ86" s="112">
        <f>AE86</f>
        <v>0</v>
      </c>
      <c r="AK86" s="112">
        <f>AF86</f>
        <v>0</v>
      </c>
      <c r="AL86" s="112">
        <f>AG86</f>
        <v>0</v>
      </c>
      <c r="AM86" s="112">
        <f aca="true" t="shared" si="56" ref="AM86:AR86">AG86</f>
        <v>0</v>
      </c>
      <c r="AN86" s="112">
        <f t="shared" si="56"/>
        <v>0</v>
      </c>
      <c r="AO86" s="112">
        <f t="shared" si="56"/>
        <v>0</v>
      </c>
      <c r="AP86" s="112">
        <f t="shared" si="56"/>
        <v>0</v>
      </c>
      <c r="AQ86" s="112">
        <f t="shared" si="56"/>
        <v>0</v>
      </c>
      <c r="AR86" s="112">
        <f t="shared" si="56"/>
        <v>0</v>
      </c>
      <c r="AS86" s="113"/>
      <c r="AT86" s="112">
        <f>AO86</f>
        <v>0</v>
      </c>
      <c r="AU86" s="112">
        <f>AP86</f>
        <v>0</v>
      </c>
      <c r="AV86" s="113"/>
      <c r="AW86" s="108"/>
      <c r="AX86" s="112">
        <f t="shared" si="12"/>
        <v>0</v>
      </c>
      <c r="AY86" s="115"/>
      <c r="AZ86" s="115"/>
      <c r="BA86" s="115"/>
      <c r="BB86" s="124"/>
      <c r="BC86" s="124"/>
    </row>
    <row r="87" spans="1:55" ht="49.5" hidden="1">
      <c r="A87" s="104"/>
      <c r="B87" s="134" t="s">
        <v>132</v>
      </c>
      <c r="C87" s="106" t="s">
        <v>321</v>
      </c>
      <c r="D87" s="106" t="s">
        <v>331</v>
      </c>
      <c r="E87" s="132" t="s">
        <v>115</v>
      </c>
      <c r="F87" s="106"/>
      <c r="G87" s="112"/>
      <c r="H87" s="112"/>
      <c r="I87" s="112"/>
      <c r="J87" s="112"/>
      <c r="K87" s="112"/>
      <c r="L87" s="112"/>
      <c r="M87" s="112"/>
      <c r="N87" s="112"/>
      <c r="O87" s="109"/>
      <c r="P87" s="112"/>
      <c r="Q87" s="112"/>
      <c r="R87" s="112"/>
      <c r="S87" s="112">
        <f>S88</f>
        <v>10</v>
      </c>
      <c r="T87" s="112">
        <f>T88</f>
        <v>10</v>
      </c>
      <c r="U87" s="112">
        <f>U88</f>
        <v>0</v>
      </c>
      <c r="V87" s="112">
        <f>V88</f>
        <v>0</v>
      </c>
      <c r="W87" s="112">
        <f aca="true" t="shared" si="57" ref="W87:AM88">W88</f>
        <v>0</v>
      </c>
      <c r="X87" s="112">
        <f t="shared" si="57"/>
        <v>0</v>
      </c>
      <c r="Y87" s="112">
        <f t="shared" si="57"/>
        <v>10</v>
      </c>
      <c r="Z87" s="112">
        <f t="shared" si="57"/>
        <v>0</v>
      </c>
      <c r="AA87" s="112">
        <f t="shared" si="57"/>
        <v>0</v>
      </c>
      <c r="AB87" s="112">
        <f t="shared" si="57"/>
        <v>0</v>
      </c>
      <c r="AC87" s="112">
        <f t="shared" si="57"/>
        <v>10</v>
      </c>
      <c r="AD87" s="112">
        <f t="shared" si="57"/>
        <v>0</v>
      </c>
      <c r="AE87" s="112">
        <f t="shared" si="57"/>
        <v>0</v>
      </c>
      <c r="AF87" s="112"/>
      <c r="AG87" s="112">
        <f t="shared" si="57"/>
        <v>0</v>
      </c>
      <c r="AH87" s="112">
        <f t="shared" si="57"/>
        <v>10</v>
      </c>
      <c r="AI87" s="112"/>
      <c r="AJ87" s="112">
        <f t="shared" si="57"/>
        <v>0</v>
      </c>
      <c r="AK87" s="112">
        <f t="shared" si="57"/>
        <v>0</v>
      </c>
      <c r="AL87" s="112">
        <f t="shared" si="57"/>
        <v>0</v>
      </c>
      <c r="AM87" s="112">
        <f t="shared" si="57"/>
        <v>10</v>
      </c>
      <c r="AN87" s="112">
        <f aca="true" t="shared" si="58" ref="AK87:AR88">AN88</f>
        <v>0</v>
      </c>
      <c r="AO87" s="112">
        <f t="shared" si="58"/>
        <v>-10</v>
      </c>
      <c r="AP87" s="112">
        <f t="shared" si="58"/>
        <v>0</v>
      </c>
      <c r="AQ87" s="112">
        <f t="shared" si="58"/>
        <v>0</v>
      </c>
      <c r="AR87" s="112">
        <f t="shared" si="58"/>
        <v>0</v>
      </c>
      <c r="AS87" s="113"/>
      <c r="AT87" s="112">
        <f>AT88</f>
        <v>0</v>
      </c>
      <c r="AU87" s="112">
        <f>AU88</f>
        <v>0</v>
      </c>
      <c r="AV87" s="113"/>
      <c r="AW87" s="108"/>
      <c r="AX87" s="112">
        <f t="shared" si="12"/>
        <v>0</v>
      </c>
      <c r="AY87" s="115"/>
      <c r="AZ87" s="115"/>
      <c r="BA87" s="115"/>
      <c r="BB87" s="124"/>
      <c r="BC87" s="124"/>
    </row>
    <row r="88" spans="1:55" ht="66" hidden="1">
      <c r="A88" s="104"/>
      <c r="B88" s="135" t="s">
        <v>143</v>
      </c>
      <c r="C88" s="106" t="s">
        <v>321</v>
      </c>
      <c r="D88" s="106" t="s">
        <v>331</v>
      </c>
      <c r="E88" s="132" t="s">
        <v>118</v>
      </c>
      <c r="F88" s="106"/>
      <c r="G88" s="112"/>
      <c r="H88" s="112"/>
      <c r="I88" s="112"/>
      <c r="J88" s="112"/>
      <c r="K88" s="112"/>
      <c r="L88" s="112"/>
      <c r="M88" s="112"/>
      <c r="N88" s="112"/>
      <c r="O88" s="109"/>
      <c r="P88" s="112"/>
      <c r="Q88" s="112"/>
      <c r="R88" s="112"/>
      <c r="S88" s="112">
        <f>S89</f>
        <v>10</v>
      </c>
      <c r="T88" s="112">
        <f>T89</f>
        <v>10</v>
      </c>
      <c r="U88" s="112"/>
      <c r="V88" s="112"/>
      <c r="W88" s="112">
        <f t="shared" si="57"/>
        <v>0</v>
      </c>
      <c r="X88" s="112">
        <f t="shared" si="57"/>
        <v>0</v>
      </c>
      <c r="Y88" s="112">
        <f t="shared" si="57"/>
        <v>10</v>
      </c>
      <c r="Z88" s="112">
        <f t="shared" si="57"/>
        <v>0</v>
      </c>
      <c r="AA88" s="112">
        <f t="shared" si="57"/>
        <v>0</v>
      </c>
      <c r="AB88" s="112">
        <f t="shared" si="57"/>
        <v>0</v>
      </c>
      <c r="AC88" s="112">
        <f t="shared" si="57"/>
        <v>10</v>
      </c>
      <c r="AD88" s="112">
        <f t="shared" si="57"/>
        <v>0</v>
      </c>
      <c r="AE88" s="112">
        <f t="shared" si="57"/>
        <v>0</v>
      </c>
      <c r="AF88" s="112"/>
      <c r="AG88" s="112">
        <f t="shared" si="57"/>
        <v>0</v>
      </c>
      <c r="AH88" s="112">
        <f t="shared" si="57"/>
        <v>10</v>
      </c>
      <c r="AI88" s="112"/>
      <c r="AJ88" s="112">
        <f t="shared" si="57"/>
        <v>0</v>
      </c>
      <c r="AK88" s="112">
        <f t="shared" si="58"/>
        <v>0</v>
      </c>
      <c r="AL88" s="112">
        <f t="shared" si="58"/>
        <v>0</v>
      </c>
      <c r="AM88" s="112">
        <f t="shared" si="58"/>
        <v>10</v>
      </c>
      <c r="AN88" s="112">
        <f t="shared" si="58"/>
        <v>0</v>
      </c>
      <c r="AO88" s="112">
        <f t="shared" si="58"/>
        <v>-10</v>
      </c>
      <c r="AP88" s="112">
        <f t="shared" si="58"/>
        <v>0</v>
      </c>
      <c r="AQ88" s="112">
        <f t="shared" si="58"/>
        <v>0</v>
      </c>
      <c r="AR88" s="112">
        <f t="shared" si="58"/>
        <v>0</v>
      </c>
      <c r="AS88" s="113"/>
      <c r="AT88" s="112">
        <f>AT89</f>
        <v>0</v>
      </c>
      <c r="AU88" s="112">
        <f>AU89</f>
        <v>0</v>
      </c>
      <c r="AV88" s="113"/>
      <c r="AW88" s="108"/>
      <c r="AX88" s="112">
        <f aca="true" t="shared" si="59" ref="AX88:AX153">AU88</f>
        <v>0</v>
      </c>
      <c r="AY88" s="115"/>
      <c r="AZ88" s="115"/>
      <c r="BA88" s="115"/>
      <c r="BB88" s="124"/>
      <c r="BC88" s="124"/>
    </row>
    <row r="89" spans="1:55" ht="66" hidden="1">
      <c r="A89" s="104"/>
      <c r="B89" s="105" t="s">
        <v>332</v>
      </c>
      <c r="C89" s="106" t="s">
        <v>321</v>
      </c>
      <c r="D89" s="106" t="s">
        <v>331</v>
      </c>
      <c r="E89" s="132" t="s">
        <v>118</v>
      </c>
      <c r="F89" s="106" t="s">
        <v>333</v>
      </c>
      <c r="G89" s="112"/>
      <c r="H89" s="112"/>
      <c r="I89" s="112"/>
      <c r="J89" s="112"/>
      <c r="K89" s="112"/>
      <c r="L89" s="112"/>
      <c r="M89" s="112"/>
      <c r="N89" s="112"/>
      <c r="O89" s="109"/>
      <c r="P89" s="112"/>
      <c r="Q89" s="112"/>
      <c r="R89" s="112"/>
      <c r="S89" s="112">
        <f>T89-Q89</f>
        <v>10</v>
      </c>
      <c r="T89" s="112">
        <v>10</v>
      </c>
      <c r="U89" s="112"/>
      <c r="V89" s="112"/>
      <c r="W89" s="112"/>
      <c r="X89" s="112"/>
      <c r="Y89" s="112">
        <f>W89+T89</f>
        <v>10</v>
      </c>
      <c r="Z89" s="112">
        <f>X89+V89</f>
        <v>0</v>
      </c>
      <c r="AA89" s="112"/>
      <c r="AB89" s="112"/>
      <c r="AC89" s="112">
        <f>AA89+Y89</f>
        <v>10</v>
      </c>
      <c r="AD89" s="112">
        <f>AB89+Z89</f>
        <v>0</v>
      </c>
      <c r="AE89" s="112"/>
      <c r="AF89" s="112"/>
      <c r="AG89" s="112"/>
      <c r="AH89" s="112">
        <f>AE89+AC89</f>
        <v>10</v>
      </c>
      <c r="AI89" s="112"/>
      <c r="AJ89" s="112">
        <f>AG89+AD89</f>
        <v>0</v>
      </c>
      <c r="AK89" s="113"/>
      <c r="AL89" s="113"/>
      <c r="AM89" s="112">
        <f>AK89+AH89</f>
        <v>10</v>
      </c>
      <c r="AN89" s="112">
        <f>AI89</f>
        <v>0</v>
      </c>
      <c r="AO89" s="112">
        <f>AQ89-AM89</f>
        <v>-10</v>
      </c>
      <c r="AP89" s="112">
        <f>AR89-AN89</f>
        <v>0</v>
      </c>
      <c r="AQ89" s="112"/>
      <c r="AR89" s="112"/>
      <c r="AS89" s="113"/>
      <c r="AT89" s="112"/>
      <c r="AU89" s="112"/>
      <c r="AV89" s="113"/>
      <c r="AW89" s="108"/>
      <c r="AX89" s="112">
        <f t="shared" si="59"/>
        <v>0</v>
      </c>
      <c r="AY89" s="115"/>
      <c r="AZ89" s="115"/>
      <c r="BA89" s="115"/>
      <c r="BB89" s="124"/>
      <c r="BC89" s="124"/>
    </row>
    <row r="90" spans="1:55" s="13" customFormat="1" ht="56.25">
      <c r="A90" s="98"/>
      <c r="B90" s="99" t="s">
        <v>31</v>
      </c>
      <c r="C90" s="100" t="s">
        <v>324</v>
      </c>
      <c r="D90" s="100" t="s">
        <v>341</v>
      </c>
      <c r="E90" s="101"/>
      <c r="F90" s="100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98"/>
      <c r="AL90" s="98"/>
      <c r="AM90" s="116"/>
      <c r="AN90" s="116"/>
      <c r="AO90" s="116">
        <f aca="true" t="shared" si="60" ref="AO90:AR91">AO91</f>
        <v>5000</v>
      </c>
      <c r="AP90" s="116">
        <f t="shared" si="60"/>
        <v>0</v>
      </c>
      <c r="AQ90" s="116">
        <f t="shared" si="60"/>
        <v>5000</v>
      </c>
      <c r="AR90" s="116">
        <f t="shared" si="60"/>
        <v>0</v>
      </c>
      <c r="AS90" s="98"/>
      <c r="AT90" s="116">
        <f aca="true" t="shared" si="61" ref="AT90:BC91">AT91</f>
        <v>5000</v>
      </c>
      <c r="AU90" s="116">
        <f t="shared" si="61"/>
        <v>0</v>
      </c>
      <c r="AV90" s="116">
        <f t="shared" si="61"/>
        <v>0</v>
      </c>
      <c r="AW90" s="116">
        <f t="shared" si="61"/>
        <v>5000</v>
      </c>
      <c r="AX90" s="116">
        <f t="shared" si="61"/>
        <v>0</v>
      </c>
      <c r="AY90" s="116">
        <f t="shared" si="61"/>
        <v>0</v>
      </c>
      <c r="AZ90" s="116">
        <f t="shared" si="61"/>
        <v>0</v>
      </c>
      <c r="BA90" s="116">
        <f t="shared" si="61"/>
        <v>0</v>
      </c>
      <c r="BB90" s="116">
        <f t="shared" si="61"/>
        <v>5000</v>
      </c>
      <c r="BC90" s="116">
        <f t="shared" si="61"/>
        <v>0</v>
      </c>
    </row>
    <row r="91" spans="1:55" ht="33">
      <c r="A91" s="104"/>
      <c r="B91" s="105" t="s">
        <v>310</v>
      </c>
      <c r="C91" s="106" t="s">
        <v>324</v>
      </c>
      <c r="D91" s="106" t="s">
        <v>341</v>
      </c>
      <c r="E91" s="139" t="s">
        <v>396</v>
      </c>
      <c r="F91" s="106"/>
      <c r="G91" s="112"/>
      <c r="H91" s="112"/>
      <c r="I91" s="112"/>
      <c r="J91" s="112"/>
      <c r="K91" s="112"/>
      <c r="L91" s="112"/>
      <c r="M91" s="112"/>
      <c r="N91" s="112"/>
      <c r="O91" s="109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3"/>
      <c r="AL91" s="113"/>
      <c r="AM91" s="112"/>
      <c r="AN91" s="112"/>
      <c r="AO91" s="112">
        <f t="shared" si="60"/>
        <v>5000</v>
      </c>
      <c r="AP91" s="112">
        <f t="shared" si="60"/>
        <v>0</v>
      </c>
      <c r="AQ91" s="112">
        <f t="shared" si="60"/>
        <v>5000</v>
      </c>
      <c r="AR91" s="112">
        <f t="shared" si="60"/>
        <v>0</v>
      </c>
      <c r="AS91" s="113"/>
      <c r="AT91" s="112">
        <f t="shared" si="61"/>
        <v>5000</v>
      </c>
      <c r="AU91" s="112">
        <f t="shared" si="61"/>
        <v>0</v>
      </c>
      <c r="AV91" s="112">
        <f t="shared" si="61"/>
        <v>0</v>
      </c>
      <c r="AW91" s="112">
        <f t="shared" si="61"/>
        <v>5000</v>
      </c>
      <c r="AX91" s="112">
        <f t="shared" si="61"/>
        <v>0</v>
      </c>
      <c r="AY91" s="112">
        <f t="shared" si="61"/>
        <v>0</v>
      </c>
      <c r="AZ91" s="112">
        <f t="shared" si="61"/>
        <v>0</v>
      </c>
      <c r="BA91" s="112">
        <f t="shared" si="61"/>
        <v>0</v>
      </c>
      <c r="BB91" s="112">
        <f t="shared" si="61"/>
        <v>5000</v>
      </c>
      <c r="BC91" s="112">
        <f t="shared" si="61"/>
        <v>0</v>
      </c>
    </row>
    <row r="92" spans="1:55" ht="66">
      <c r="A92" s="104"/>
      <c r="B92" s="105" t="s">
        <v>91</v>
      </c>
      <c r="C92" s="106" t="s">
        <v>324</v>
      </c>
      <c r="D92" s="106" t="s">
        <v>341</v>
      </c>
      <c r="E92" s="139" t="s">
        <v>396</v>
      </c>
      <c r="F92" s="106" t="s">
        <v>333</v>
      </c>
      <c r="G92" s="112"/>
      <c r="H92" s="112"/>
      <c r="I92" s="112"/>
      <c r="J92" s="112"/>
      <c r="K92" s="112"/>
      <c r="L92" s="112"/>
      <c r="M92" s="112"/>
      <c r="N92" s="112"/>
      <c r="O92" s="109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3"/>
      <c r="AL92" s="113"/>
      <c r="AM92" s="112"/>
      <c r="AN92" s="112"/>
      <c r="AO92" s="112">
        <f>AQ92-AM92</f>
        <v>5000</v>
      </c>
      <c r="AP92" s="112">
        <f>AR92-AN92</f>
        <v>0</v>
      </c>
      <c r="AQ92" s="112">
        <v>5000</v>
      </c>
      <c r="AR92" s="112"/>
      <c r="AS92" s="113"/>
      <c r="AT92" s="112">
        <v>5000</v>
      </c>
      <c r="AU92" s="112"/>
      <c r="AV92" s="113"/>
      <c r="AW92" s="108">
        <f>AT92+AV92</f>
        <v>5000</v>
      </c>
      <c r="AX92" s="112">
        <f t="shared" si="59"/>
        <v>0</v>
      </c>
      <c r="AY92" s="115"/>
      <c r="AZ92" s="115"/>
      <c r="BA92" s="115"/>
      <c r="BB92" s="112">
        <f>AW92+AY92+AZ92+BA92</f>
        <v>5000</v>
      </c>
      <c r="BC92" s="112">
        <f>AX92+AY92</f>
        <v>0</v>
      </c>
    </row>
    <row r="93" spans="1:55" s="6" customFormat="1" ht="56.25">
      <c r="A93" s="120"/>
      <c r="B93" s="99" t="s">
        <v>415</v>
      </c>
      <c r="C93" s="100" t="s">
        <v>334</v>
      </c>
      <c r="D93" s="100" t="s">
        <v>349</v>
      </c>
      <c r="E93" s="101"/>
      <c r="F93" s="100"/>
      <c r="G93" s="116">
        <f aca="true" t="shared" si="62" ref="G93:W94">G94</f>
        <v>2477</v>
      </c>
      <c r="H93" s="116">
        <f t="shared" si="62"/>
        <v>2477</v>
      </c>
      <c r="I93" s="116">
        <f t="shared" si="62"/>
        <v>0</v>
      </c>
      <c r="J93" s="116">
        <f t="shared" si="62"/>
        <v>189</v>
      </c>
      <c r="K93" s="116">
        <f t="shared" si="62"/>
        <v>2666</v>
      </c>
      <c r="L93" s="116">
        <f t="shared" si="62"/>
        <v>0</v>
      </c>
      <c r="M93" s="116"/>
      <c r="N93" s="116">
        <f t="shared" si="62"/>
        <v>2855</v>
      </c>
      <c r="O93" s="116">
        <f t="shared" si="62"/>
        <v>0</v>
      </c>
      <c r="P93" s="116">
        <f t="shared" si="62"/>
        <v>0</v>
      </c>
      <c r="Q93" s="116">
        <f t="shared" si="62"/>
        <v>2855</v>
      </c>
      <c r="R93" s="116">
        <f t="shared" si="62"/>
        <v>0</v>
      </c>
      <c r="S93" s="116">
        <f t="shared" si="62"/>
        <v>-505</v>
      </c>
      <c r="T93" s="116">
        <f t="shared" si="62"/>
        <v>2350</v>
      </c>
      <c r="U93" s="116">
        <f t="shared" si="62"/>
        <v>0</v>
      </c>
      <c r="V93" s="116">
        <f t="shared" si="62"/>
        <v>2350</v>
      </c>
      <c r="W93" s="116">
        <f t="shared" si="62"/>
        <v>0</v>
      </c>
      <c r="X93" s="116">
        <f aca="true" t="shared" si="63" ref="W93:AM94">X94</f>
        <v>0</v>
      </c>
      <c r="Y93" s="116">
        <f t="shared" si="63"/>
        <v>2350</v>
      </c>
      <c r="Z93" s="116">
        <f t="shared" si="63"/>
        <v>2350</v>
      </c>
      <c r="AA93" s="116">
        <f t="shared" si="63"/>
        <v>0</v>
      </c>
      <c r="AB93" s="116">
        <f t="shared" si="63"/>
        <v>0</v>
      </c>
      <c r="AC93" s="116">
        <f t="shared" si="63"/>
        <v>2350</v>
      </c>
      <c r="AD93" s="116">
        <f t="shared" si="63"/>
        <v>2350</v>
      </c>
      <c r="AE93" s="116">
        <f t="shared" si="63"/>
        <v>0</v>
      </c>
      <c r="AF93" s="116"/>
      <c r="AG93" s="116">
        <f t="shared" si="63"/>
        <v>0</v>
      </c>
      <c r="AH93" s="116">
        <f t="shared" si="63"/>
        <v>2350</v>
      </c>
      <c r="AI93" s="116"/>
      <c r="AJ93" s="116">
        <f t="shared" si="63"/>
        <v>2350</v>
      </c>
      <c r="AK93" s="116">
        <f t="shared" si="63"/>
        <v>0</v>
      </c>
      <c r="AL93" s="116">
        <f t="shared" si="63"/>
        <v>0</v>
      </c>
      <c r="AM93" s="116">
        <f t="shared" si="63"/>
        <v>2350</v>
      </c>
      <c r="AN93" s="116">
        <f aca="true" t="shared" si="64" ref="AK93:AR94">AN94</f>
        <v>0</v>
      </c>
      <c r="AO93" s="116">
        <f t="shared" si="64"/>
        <v>972</v>
      </c>
      <c r="AP93" s="116">
        <f t="shared" si="64"/>
        <v>0</v>
      </c>
      <c r="AQ93" s="116">
        <f t="shared" si="64"/>
        <v>3322</v>
      </c>
      <c r="AR93" s="116">
        <f t="shared" si="64"/>
        <v>0</v>
      </c>
      <c r="AS93" s="121"/>
      <c r="AT93" s="116">
        <f>AT94</f>
        <v>3322</v>
      </c>
      <c r="AU93" s="116">
        <f aca="true" t="shared" si="65" ref="AU93:BC94">AU94</f>
        <v>0</v>
      </c>
      <c r="AV93" s="116">
        <f t="shared" si="65"/>
        <v>0</v>
      </c>
      <c r="AW93" s="116">
        <f t="shared" si="65"/>
        <v>3322</v>
      </c>
      <c r="AX93" s="116">
        <f t="shared" si="65"/>
        <v>0</v>
      </c>
      <c r="AY93" s="116">
        <f t="shared" si="65"/>
        <v>0</v>
      </c>
      <c r="AZ93" s="116">
        <f t="shared" si="65"/>
        <v>304</v>
      </c>
      <c r="BA93" s="116">
        <f t="shared" si="65"/>
        <v>0</v>
      </c>
      <c r="BB93" s="116">
        <f t="shared" si="65"/>
        <v>3626</v>
      </c>
      <c r="BC93" s="116">
        <f t="shared" si="65"/>
        <v>0</v>
      </c>
    </row>
    <row r="94" spans="1:55" ht="33">
      <c r="A94" s="104"/>
      <c r="B94" s="105" t="s">
        <v>312</v>
      </c>
      <c r="C94" s="106" t="s">
        <v>334</v>
      </c>
      <c r="D94" s="106" t="s">
        <v>349</v>
      </c>
      <c r="E94" s="111" t="s">
        <v>425</v>
      </c>
      <c r="F94" s="106"/>
      <c r="G94" s="112">
        <f t="shared" si="62"/>
        <v>2477</v>
      </c>
      <c r="H94" s="112">
        <f t="shared" si="62"/>
        <v>2477</v>
      </c>
      <c r="I94" s="112">
        <f t="shared" si="62"/>
        <v>0</v>
      </c>
      <c r="J94" s="112">
        <f t="shared" si="62"/>
        <v>189</v>
      </c>
      <c r="K94" s="112">
        <f t="shared" si="62"/>
        <v>2666</v>
      </c>
      <c r="L94" s="112">
        <f t="shared" si="62"/>
        <v>0</v>
      </c>
      <c r="M94" s="112"/>
      <c r="N94" s="112">
        <f t="shared" si="62"/>
        <v>2855</v>
      </c>
      <c r="O94" s="112">
        <f t="shared" si="62"/>
        <v>0</v>
      </c>
      <c r="P94" s="112">
        <f t="shared" si="62"/>
        <v>0</v>
      </c>
      <c r="Q94" s="112">
        <f t="shared" si="62"/>
        <v>2855</v>
      </c>
      <c r="R94" s="112">
        <f t="shared" si="62"/>
        <v>0</v>
      </c>
      <c r="S94" s="112">
        <f t="shared" si="62"/>
        <v>-505</v>
      </c>
      <c r="T94" s="112">
        <f t="shared" si="62"/>
        <v>2350</v>
      </c>
      <c r="U94" s="112">
        <f t="shared" si="62"/>
        <v>0</v>
      </c>
      <c r="V94" s="112">
        <f t="shared" si="62"/>
        <v>2350</v>
      </c>
      <c r="W94" s="112">
        <f t="shared" si="63"/>
        <v>0</v>
      </c>
      <c r="X94" s="112">
        <f t="shared" si="63"/>
        <v>0</v>
      </c>
      <c r="Y94" s="112">
        <f t="shared" si="63"/>
        <v>2350</v>
      </c>
      <c r="Z94" s="112">
        <f t="shared" si="63"/>
        <v>2350</v>
      </c>
      <c r="AA94" s="112">
        <f t="shared" si="63"/>
        <v>0</v>
      </c>
      <c r="AB94" s="112">
        <f t="shared" si="63"/>
        <v>0</v>
      </c>
      <c r="AC94" s="112">
        <f t="shared" si="63"/>
        <v>2350</v>
      </c>
      <c r="AD94" s="112">
        <f t="shared" si="63"/>
        <v>2350</v>
      </c>
      <c r="AE94" s="112">
        <f t="shared" si="63"/>
        <v>0</v>
      </c>
      <c r="AF94" s="112"/>
      <c r="AG94" s="112">
        <f t="shared" si="63"/>
        <v>0</v>
      </c>
      <c r="AH94" s="112">
        <f t="shared" si="63"/>
        <v>2350</v>
      </c>
      <c r="AI94" s="112"/>
      <c r="AJ94" s="112">
        <f t="shared" si="63"/>
        <v>2350</v>
      </c>
      <c r="AK94" s="112">
        <f t="shared" si="64"/>
        <v>0</v>
      </c>
      <c r="AL94" s="112">
        <f t="shared" si="64"/>
        <v>0</v>
      </c>
      <c r="AM94" s="112">
        <f t="shared" si="64"/>
        <v>2350</v>
      </c>
      <c r="AN94" s="112">
        <f t="shared" si="64"/>
        <v>0</v>
      </c>
      <c r="AO94" s="112">
        <f t="shared" si="64"/>
        <v>972</v>
      </c>
      <c r="AP94" s="112">
        <f t="shared" si="64"/>
        <v>0</v>
      </c>
      <c r="AQ94" s="112">
        <f t="shared" si="64"/>
        <v>3322</v>
      </c>
      <c r="AR94" s="112">
        <f t="shared" si="64"/>
        <v>0</v>
      </c>
      <c r="AS94" s="113"/>
      <c r="AT94" s="112">
        <f>AT95</f>
        <v>3322</v>
      </c>
      <c r="AU94" s="112">
        <f t="shared" si="65"/>
        <v>0</v>
      </c>
      <c r="AV94" s="112">
        <f t="shared" si="65"/>
        <v>0</v>
      </c>
      <c r="AW94" s="112">
        <f t="shared" si="65"/>
        <v>3322</v>
      </c>
      <c r="AX94" s="112">
        <f t="shared" si="65"/>
        <v>0</v>
      </c>
      <c r="AY94" s="112">
        <f t="shared" si="65"/>
        <v>0</v>
      </c>
      <c r="AZ94" s="112">
        <f t="shared" si="65"/>
        <v>304</v>
      </c>
      <c r="BA94" s="112">
        <f t="shared" si="65"/>
        <v>0</v>
      </c>
      <c r="BB94" s="112">
        <f t="shared" si="65"/>
        <v>3626</v>
      </c>
      <c r="BC94" s="112">
        <f t="shared" si="65"/>
        <v>0</v>
      </c>
    </row>
    <row r="95" spans="1:55" ht="33">
      <c r="A95" s="104"/>
      <c r="B95" s="105" t="s">
        <v>328</v>
      </c>
      <c r="C95" s="106" t="s">
        <v>334</v>
      </c>
      <c r="D95" s="106" t="s">
        <v>349</v>
      </c>
      <c r="E95" s="111" t="s">
        <v>425</v>
      </c>
      <c r="F95" s="106" t="s">
        <v>329</v>
      </c>
      <c r="G95" s="112">
        <f>H95+I95</f>
        <v>2477</v>
      </c>
      <c r="H95" s="112">
        <v>2477</v>
      </c>
      <c r="I95" s="112"/>
      <c r="J95" s="112">
        <f>K95-G95</f>
        <v>189</v>
      </c>
      <c r="K95" s="112">
        <v>2666</v>
      </c>
      <c r="L95" s="112"/>
      <c r="M95" s="112"/>
      <c r="N95" s="112">
        <v>2855</v>
      </c>
      <c r="O95" s="109"/>
      <c r="P95" s="112"/>
      <c r="Q95" s="112">
        <f>P95+N95</f>
        <v>2855</v>
      </c>
      <c r="R95" s="112">
        <f>O95</f>
        <v>0</v>
      </c>
      <c r="S95" s="112">
        <f>T95-Q95</f>
        <v>-505</v>
      </c>
      <c r="T95" s="112">
        <v>2350</v>
      </c>
      <c r="U95" s="112">
        <f>R95</f>
        <v>0</v>
      </c>
      <c r="V95" s="112">
        <v>2350</v>
      </c>
      <c r="W95" s="112"/>
      <c r="X95" s="112"/>
      <c r="Y95" s="112">
        <f>W95+T95</f>
        <v>2350</v>
      </c>
      <c r="Z95" s="112">
        <f>X95+V95</f>
        <v>2350</v>
      </c>
      <c r="AA95" s="112"/>
      <c r="AB95" s="112"/>
      <c r="AC95" s="112">
        <f>AA95+Y95</f>
        <v>2350</v>
      </c>
      <c r="AD95" s="112">
        <f>AB95+Z95</f>
        <v>2350</v>
      </c>
      <c r="AE95" s="112"/>
      <c r="AF95" s="112"/>
      <c r="AG95" s="112"/>
      <c r="AH95" s="112">
        <f>AE95+AC95</f>
        <v>2350</v>
      </c>
      <c r="AI95" s="112"/>
      <c r="AJ95" s="112">
        <f>AG95+AD95</f>
        <v>2350</v>
      </c>
      <c r="AK95" s="113"/>
      <c r="AL95" s="113"/>
      <c r="AM95" s="112">
        <f>AK95+AH95</f>
        <v>2350</v>
      </c>
      <c r="AN95" s="112">
        <f>AI95</f>
        <v>0</v>
      </c>
      <c r="AO95" s="112">
        <f>AQ95-AM95</f>
        <v>972</v>
      </c>
      <c r="AP95" s="112">
        <f>AR95-AN95</f>
        <v>0</v>
      </c>
      <c r="AQ95" s="112">
        <v>3322</v>
      </c>
      <c r="AR95" s="112"/>
      <c r="AS95" s="113"/>
      <c r="AT95" s="112">
        <v>3322</v>
      </c>
      <c r="AU95" s="112"/>
      <c r="AV95" s="113"/>
      <c r="AW95" s="108">
        <f>AT95+AV95</f>
        <v>3322</v>
      </c>
      <c r="AX95" s="112">
        <f t="shared" si="59"/>
        <v>0</v>
      </c>
      <c r="AY95" s="115"/>
      <c r="AZ95" s="112">
        <v>304</v>
      </c>
      <c r="BA95" s="115"/>
      <c r="BB95" s="112">
        <f>AW95+AY95+AZ95+BA95</f>
        <v>3626</v>
      </c>
      <c r="BC95" s="109">
        <f>AX95+AY95</f>
        <v>0</v>
      </c>
    </row>
    <row r="96" spans="1:55" s="2" customFormat="1" ht="18.75">
      <c r="A96" s="120"/>
      <c r="B96" s="99" t="s">
        <v>316</v>
      </c>
      <c r="C96" s="100" t="s">
        <v>347</v>
      </c>
      <c r="D96" s="100" t="s">
        <v>323</v>
      </c>
      <c r="E96" s="101"/>
      <c r="F96" s="100"/>
      <c r="G96" s="116">
        <f aca="true" t="shared" si="66" ref="G96:W97">G97</f>
        <v>4856</v>
      </c>
      <c r="H96" s="116">
        <f t="shared" si="66"/>
        <v>4856</v>
      </c>
      <c r="I96" s="116">
        <f t="shared" si="66"/>
        <v>0</v>
      </c>
      <c r="J96" s="116">
        <f t="shared" si="66"/>
        <v>309</v>
      </c>
      <c r="K96" s="116">
        <f t="shared" si="66"/>
        <v>5165</v>
      </c>
      <c r="L96" s="116">
        <f t="shared" si="66"/>
        <v>0</v>
      </c>
      <c r="M96" s="116"/>
      <c r="N96" s="116">
        <f t="shared" si="66"/>
        <v>5552</v>
      </c>
      <c r="O96" s="116">
        <f t="shared" si="66"/>
        <v>0</v>
      </c>
      <c r="P96" s="116">
        <f t="shared" si="66"/>
        <v>0</v>
      </c>
      <c r="Q96" s="116">
        <f t="shared" si="66"/>
        <v>5552</v>
      </c>
      <c r="R96" s="116">
        <f t="shared" si="66"/>
        <v>0</v>
      </c>
      <c r="S96" s="116">
        <f t="shared" si="66"/>
        <v>-1461</v>
      </c>
      <c r="T96" s="116">
        <f t="shared" si="66"/>
        <v>4091</v>
      </c>
      <c r="U96" s="116">
        <f t="shared" si="66"/>
        <v>0</v>
      </c>
      <c r="V96" s="116">
        <f t="shared" si="66"/>
        <v>4091</v>
      </c>
      <c r="W96" s="116">
        <f t="shared" si="66"/>
        <v>0</v>
      </c>
      <c r="X96" s="116">
        <f aca="true" t="shared" si="67" ref="W96:AM97">X97</f>
        <v>0</v>
      </c>
      <c r="Y96" s="116">
        <f t="shared" si="67"/>
        <v>4091</v>
      </c>
      <c r="Z96" s="116">
        <f t="shared" si="67"/>
        <v>4091</v>
      </c>
      <c r="AA96" s="116">
        <f t="shared" si="67"/>
        <v>0</v>
      </c>
      <c r="AB96" s="116">
        <f t="shared" si="67"/>
        <v>0</v>
      </c>
      <c r="AC96" s="116">
        <f t="shared" si="67"/>
        <v>4091</v>
      </c>
      <c r="AD96" s="116">
        <f t="shared" si="67"/>
        <v>4091</v>
      </c>
      <c r="AE96" s="116">
        <f t="shared" si="67"/>
        <v>0</v>
      </c>
      <c r="AF96" s="116"/>
      <c r="AG96" s="116">
        <f t="shared" si="67"/>
        <v>0</v>
      </c>
      <c r="AH96" s="116">
        <f t="shared" si="67"/>
        <v>4091</v>
      </c>
      <c r="AI96" s="116"/>
      <c r="AJ96" s="116">
        <f t="shared" si="67"/>
        <v>4091</v>
      </c>
      <c r="AK96" s="116">
        <f t="shared" si="67"/>
        <v>0</v>
      </c>
      <c r="AL96" s="116">
        <f t="shared" si="67"/>
        <v>0</v>
      </c>
      <c r="AM96" s="116">
        <f t="shared" si="67"/>
        <v>4091</v>
      </c>
      <c r="AN96" s="116">
        <f aca="true" t="shared" si="68" ref="AK96:AR97">AN97</f>
        <v>0</v>
      </c>
      <c r="AO96" s="116">
        <f t="shared" si="68"/>
        <v>-4091</v>
      </c>
      <c r="AP96" s="116">
        <f t="shared" si="68"/>
        <v>0</v>
      </c>
      <c r="AQ96" s="116">
        <f t="shared" si="68"/>
        <v>0</v>
      </c>
      <c r="AR96" s="116">
        <f t="shared" si="68"/>
        <v>0</v>
      </c>
      <c r="AS96" s="136"/>
      <c r="AT96" s="116">
        <f>AT97</f>
        <v>0</v>
      </c>
      <c r="AU96" s="116">
        <f>AU97</f>
        <v>0</v>
      </c>
      <c r="AV96" s="136"/>
      <c r="AW96" s="108"/>
      <c r="AX96" s="112">
        <f t="shared" si="59"/>
        <v>0</v>
      </c>
      <c r="AY96" s="137"/>
      <c r="AZ96" s="137"/>
      <c r="BA96" s="137"/>
      <c r="BB96" s="124"/>
      <c r="BC96" s="137"/>
    </row>
    <row r="97" spans="1:55" ht="25.5" customHeight="1" hidden="1">
      <c r="A97" s="104"/>
      <c r="B97" s="105" t="s">
        <v>346</v>
      </c>
      <c r="C97" s="106" t="s">
        <v>347</v>
      </c>
      <c r="D97" s="106" t="s">
        <v>323</v>
      </c>
      <c r="E97" s="111" t="s">
        <v>427</v>
      </c>
      <c r="F97" s="106"/>
      <c r="G97" s="112">
        <f t="shared" si="66"/>
        <v>4856</v>
      </c>
      <c r="H97" s="112">
        <f t="shared" si="66"/>
        <v>4856</v>
      </c>
      <c r="I97" s="112">
        <f t="shared" si="66"/>
        <v>0</v>
      </c>
      <c r="J97" s="112">
        <f t="shared" si="66"/>
        <v>309</v>
      </c>
      <c r="K97" s="112">
        <f t="shared" si="66"/>
        <v>5165</v>
      </c>
      <c r="L97" s="112">
        <f t="shared" si="66"/>
        <v>0</v>
      </c>
      <c r="M97" s="112"/>
      <c r="N97" s="112">
        <f t="shared" si="66"/>
        <v>5552</v>
      </c>
      <c r="O97" s="112">
        <f t="shared" si="66"/>
        <v>0</v>
      </c>
      <c r="P97" s="112">
        <f t="shared" si="66"/>
        <v>0</v>
      </c>
      <c r="Q97" s="112">
        <f t="shared" si="66"/>
        <v>5552</v>
      </c>
      <c r="R97" s="112">
        <f t="shared" si="66"/>
        <v>0</v>
      </c>
      <c r="S97" s="112">
        <f t="shared" si="66"/>
        <v>-1461</v>
      </c>
      <c r="T97" s="112">
        <f t="shared" si="66"/>
        <v>4091</v>
      </c>
      <c r="U97" s="112">
        <f t="shared" si="66"/>
        <v>0</v>
      </c>
      <c r="V97" s="112">
        <f t="shared" si="66"/>
        <v>4091</v>
      </c>
      <c r="W97" s="112">
        <f t="shared" si="67"/>
        <v>0</v>
      </c>
      <c r="X97" s="112">
        <f t="shared" si="67"/>
        <v>0</v>
      </c>
      <c r="Y97" s="112">
        <f t="shared" si="67"/>
        <v>4091</v>
      </c>
      <c r="Z97" s="112">
        <f t="shared" si="67"/>
        <v>4091</v>
      </c>
      <c r="AA97" s="112">
        <f t="shared" si="67"/>
        <v>0</v>
      </c>
      <c r="AB97" s="112">
        <f t="shared" si="67"/>
        <v>0</v>
      </c>
      <c r="AC97" s="112">
        <f t="shared" si="67"/>
        <v>4091</v>
      </c>
      <c r="AD97" s="112">
        <f t="shared" si="67"/>
        <v>4091</v>
      </c>
      <c r="AE97" s="112">
        <f t="shared" si="67"/>
        <v>0</v>
      </c>
      <c r="AF97" s="112"/>
      <c r="AG97" s="112">
        <f t="shared" si="67"/>
        <v>0</v>
      </c>
      <c r="AH97" s="112">
        <f t="shared" si="67"/>
        <v>4091</v>
      </c>
      <c r="AI97" s="112"/>
      <c r="AJ97" s="112">
        <f t="shared" si="67"/>
        <v>4091</v>
      </c>
      <c r="AK97" s="112">
        <f t="shared" si="68"/>
        <v>0</v>
      </c>
      <c r="AL97" s="112">
        <f t="shared" si="68"/>
        <v>0</v>
      </c>
      <c r="AM97" s="112">
        <f t="shared" si="68"/>
        <v>4091</v>
      </c>
      <c r="AN97" s="112">
        <f t="shared" si="68"/>
        <v>0</v>
      </c>
      <c r="AO97" s="112">
        <f t="shared" si="68"/>
        <v>-4091</v>
      </c>
      <c r="AP97" s="112">
        <f t="shared" si="68"/>
        <v>0</v>
      </c>
      <c r="AQ97" s="112">
        <f t="shared" si="68"/>
        <v>0</v>
      </c>
      <c r="AR97" s="112">
        <f t="shared" si="68"/>
        <v>0</v>
      </c>
      <c r="AS97" s="113"/>
      <c r="AT97" s="112">
        <f>AT98</f>
        <v>0</v>
      </c>
      <c r="AU97" s="112">
        <f>AU98</f>
        <v>0</v>
      </c>
      <c r="AV97" s="113"/>
      <c r="AW97" s="108"/>
      <c r="AX97" s="112">
        <f t="shared" si="59"/>
        <v>0</v>
      </c>
      <c r="AY97" s="115"/>
      <c r="AZ97" s="115"/>
      <c r="BA97" s="115"/>
      <c r="BB97" s="124"/>
      <c r="BC97" s="115"/>
    </row>
    <row r="98" spans="1:55" ht="48" customHeight="1" hidden="1">
      <c r="A98" s="104"/>
      <c r="B98" s="105" t="s">
        <v>328</v>
      </c>
      <c r="C98" s="106" t="s">
        <v>347</v>
      </c>
      <c r="D98" s="106" t="s">
        <v>323</v>
      </c>
      <c r="E98" s="111" t="s">
        <v>427</v>
      </c>
      <c r="F98" s="106" t="s">
        <v>329</v>
      </c>
      <c r="G98" s="112">
        <f>H98+I98</f>
        <v>4856</v>
      </c>
      <c r="H98" s="112">
        <v>4856</v>
      </c>
      <c r="I98" s="112"/>
      <c r="J98" s="112">
        <f>K98-G98</f>
        <v>309</v>
      </c>
      <c r="K98" s="112">
        <v>5165</v>
      </c>
      <c r="L98" s="112"/>
      <c r="M98" s="112"/>
      <c r="N98" s="112">
        <v>5552</v>
      </c>
      <c r="O98" s="109"/>
      <c r="P98" s="112"/>
      <c r="Q98" s="112">
        <f>P98+N98</f>
        <v>5552</v>
      </c>
      <c r="R98" s="112">
        <f>O98</f>
        <v>0</v>
      </c>
      <c r="S98" s="112">
        <f>T98-Q98</f>
        <v>-1461</v>
      </c>
      <c r="T98" s="112">
        <v>4091</v>
      </c>
      <c r="U98" s="112">
        <f>R98</f>
        <v>0</v>
      </c>
      <c r="V98" s="112">
        <v>4091</v>
      </c>
      <c r="W98" s="112"/>
      <c r="X98" s="112"/>
      <c r="Y98" s="112">
        <f>W98+T98</f>
        <v>4091</v>
      </c>
      <c r="Z98" s="112">
        <f>X98+V98</f>
        <v>4091</v>
      </c>
      <c r="AA98" s="112"/>
      <c r="AB98" s="112"/>
      <c r="AC98" s="112">
        <f>AA98+Y98</f>
        <v>4091</v>
      </c>
      <c r="AD98" s="112">
        <f>AB98+Z98</f>
        <v>4091</v>
      </c>
      <c r="AE98" s="112"/>
      <c r="AF98" s="112"/>
      <c r="AG98" s="112"/>
      <c r="AH98" s="112">
        <f>AE98+AC98</f>
        <v>4091</v>
      </c>
      <c r="AI98" s="112"/>
      <c r="AJ98" s="112">
        <f>AG98+AD98</f>
        <v>4091</v>
      </c>
      <c r="AK98" s="113"/>
      <c r="AL98" s="113"/>
      <c r="AM98" s="112">
        <f>AK98+AH98</f>
        <v>4091</v>
      </c>
      <c r="AN98" s="112">
        <f>AI98</f>
        <v>0</v>
      </c>
      <c r="AO98" s="112">
        <f>AQ98-AM98</f>
        <v>-4091</v>
      </c>
      <c r="AP98" s="112">
        <f>AR98-AN98</f>
        <v>0</v>
      </c>
      <c r="AQ98" s="112"/>
      <c r="AR98" s="112"/>
      <c r="AS98" s="113"/>
      <c r="AT98" s="112"/>
      <c r="AU98" s="112"/>
      <c r="AV98" s="113"/>
      <c r="AW98" s="108"/>
      <c r="AX98" s="112">
        <f t="shared" si="59"/>
        <v>0</v>
      </c>
      <c r="AY98" s="115"/>
      <c r="AZ98" s="115"/>
      <c r="BA98" s="115"/>
      <c r="BB98" s="124"/>
      <c r="BC98" s="115"/>
    </row>
    <row r="99" spans="1:55" s="2" customFormat="1" ht="70.5" customHeight="1" hidden="1">
      <c r="A99" s="120"/>
      <c r="B99" s="99" t="s">
        <v>317</v>
      </c>
      <c r="C99" s="100" t="s">
        <v>347</v>
      </c>
      <c r="D99" s="100" t="s">
        <v>348</v>
      </c>
      <c r="E99" s="101"/>
      <c r="F99" s="100"/>
      <c r="G99" s="116">
        <f aca="true" t="shared" si="69" ref="G99:W100">G100</f>
        <v>780</v>
      </c>
      <c r="H99" s="116">
        <f t="shared" si="69"/>
        <v>780</v>
      </c>
      <c r="I99" s="116">
        <f t="shared" si="69"/>
        <v>0</v>
      </c>
      <c r="J99" s="116">
        <f t="shared" si="69"/>
        <v>-113</v>
      </c>
      <c r="K99" s="116">
        <f t="shared" si="69"/>
        <v>667</v>
      </c>
      <c r="L99" s="116">
        <f t="shared" si="69"/>
        <v>0</v>
      </c>
      <c r="M99" s="116"/>
      <c r="N99" s="116">
        <f t="shared" si="69"/>
        <v>715</v>
      </c>
      <c r="O99" s="116">
        <f t="shared" si="69"/>
        <v>0</v>
      </c>
      <c r="P99" s="116">
        <f t="shared" si="69"/>
        <v>0</v>
      </c>
      <c r="Q99" s="116">
        <f t="shared" si="69"/>
        <v>715</v>
      </c>
      <c r="R99" s="116">
        <f t="shared" si="69"/>
        <v>0</v>
      </c>
      <c r="S99" s="116">
        <f t="shared" si="69"/>
        <v>-319</v>
      </c>
      <c r="T99" s="116">
        <f t="shared" si="69"/>
        <v>396</v>
      </c>
      <c r="U99" s="116">
        <f t="shared" si="69"/>
        <v>0</v>
      </c>
      <c r="V99" s="116">
        <f t="shared" si="69"/>
        <v>396</v>
      </c>
      <c r="W99" s="116">
        <f t="shared" si="69"/>
        <v>0</v>
      </c>
      <c r="X99" s="116">
        <f aca="true" t="shared" si="70" ref="W99:AM100">X100</f>
        <v>0</v>
      </c>
      <c r="Y99" s="116">
        <f t="shared" si="70"/>
        <v>396</v>
      </c>
      <c r="Z99" s="116">
        <f t="shared" si="70"/>
        <v>396</v>
      </c>
      <c r="AA99" s="116">
        <f t="shared" si="70"/>
        <v>0</v>
      </c>
      <c r="AB99" s="116">
        <f t="shared" si="70"/>
        <v>0</v>
      </c>
      <c r="AC99" s="116">
        <f t="shared" si="70"/>
        <v>396</v>
      </c>
      <c r="AD99" s="116">
        <f t="shared" si="70"/>
        <v>396</v>
      </c>
      <c r="AE99" s="116">
        <f t="shared" si="70"/>
        <v>0</v>
      </c>
      <c r="AF99" s="116"/>
      <c r="AG99" s="116">
        <f t="shared" si="70"/>
        <v>0</v>
      </c>
      <c r="AH99" s="116">
        <f t="shared" si="70"/>
        <v>396</v>
      </c>
      <c r="AI99" s="116"/>
      <c r="AJ99" s="116">
        <f t="shared" si="70"/>
        <v>396</v>
      </c>
      <c r="AK99" s="116">
        <f t="shared" si="70"/>
        <v>0</v>
      </c>
      <c r="AL99" s="116">
        <f t="shared" si="70"/>
        <v>0</v>
      </c>
      <c r="AM99" s="116">
        <f t="shared" si="70"/>
        <v>396</v>
      </c>
      <c r="AN99" s="116">
        <f aca="true" t="shared" si="71" ref="AK99:AR100">AN100</f>
        <v>0</v>
      </c>
      <c r="AO99" s="116">
        <f t="shared" si="71"/>
        <v>-396</v>
      </c>
      <c r="AP99" s="116">
        <f t="shared" si="71"/>
        <v>0</v>
      </c>
      <c r="AQ99" s="116">
        <f t="shared" si="71"/>
        <v>0</v>
      </c>
      <c r="AR99" s="116">
        <f t="shared" si="71"/>
        <v>0</v>
      </c>
      <c r="AS99" s="136"/>
      <c r="AT99" s="116">
        <f>AT100</f>
        <v>0</v>
      </c>
      <c r="AU99" s="116">
        <f>AU100</f>
        <v>0</v>
      </c>
      <c r="AV99" s="136"/>
      <c r="AW99" s="108"/>
      <c r="AX99" s="112">
        <f t="shared" si="59"/>
        <v>0</v>
      </c>
      <c r="AY99" s="137"/>
      <c r="AZ99" s="137"/>
      <c r="BA99" s="137"/>
      <c r="BB99" s="124"/>
      <c r="BC99" s="137"/>
    </row>
    <row r="100" spans="1:55" ht="49.5" hidden="1">
      <c r="A100" s="104"/>
      <c r="B100" s="105" t="s">
        <v>315</v>
      </c>
      <c r="C100" s="106" t="s">
        <v>347</v>
      </c>
      <c r="D100" s="106" t="s">
        <v>348</v>
      </c>
      <c r="E100" s="111" t="s">
        <v>445</v>
      </c>
      <c r="F100" s="106"/>
      <c r="G100" s="112">
        <f t="shared" si="69"/>
        <v>780</v>
      </c>
      <c r="H100" s="112">
        <f t="shared" si="69"/>
        <v>780</v>
      </c>
      <c r="I100" s="112">
        <f t="shared" si="69"/>
        <v>0</v>
      </c>
      <c r="J100" s="112">
        <f t="shared" si="69"/>
        <v>-113</v>
      </c>
      <c r="K100" s="112">
        <f t="shared" si="69"/>
        <v>667</v>
      </c>
      <c r="L100" s="112">
        <f t="shared" si="69"/>
        <v>0</v>
      </c>
      <c r="M100" s="112"/>
      <c r="N100" s="112">
        <f t="shared" si="69"/>
        <v>715</v>
      </c>
      <c r="O100" s="112">
        <f t="shared" si="69"/>
        <v>0</v>
      </c>
      <c r="P100" s="112">
        <f t="shared" si="69"/>
        <v>0</v>
      </c>
      <c r="Q100" s="112">
        <f t="shared" si="69"/>
        <v>715</v>
      </c>
      <c r="R100" s="112">
        <f t="shared" si="69"/>
        <v>0</v>
      </c>
      <c r="S100" s="112">
        <f t="shared" si="69"/>
        <v>-319</v>
      </c>
      <c r="T100" s="112">
        <f t="shared" si="69"/>
        <v>396</v>
      </c>
      <c r="U100" s="112">
        <f t="shared" si="69"/>
        <v>0</v>
      </c>
      <c r="V100" s="112">
        <f t="shared" si="69"/>
        <v>396</v>
      </c>
      <c r="W100" s="112">
        <f t="shared" si="70"/>
        <v>0</v>
      </c>
      <c r="X100" s="112">
        <f t="shared" si="70"/>
        <v>0</v>
      </c>
      <c r="Y100" s="112">
        <f t="shared" si="70"/>
        <v>396</v>
      </c>
      <c r="Z100" s="112">
        <f t="shared" si="70"/>
        <v>396</v>
      </c>
      <c r="AA100" s="112">
        <f t="shared" si="70"/>
        <v>0</v>
      </c>
      <c r="AB100" s="112">
        <f t="shared" si="70"/>
        <v>0</v>
      </c>
      <c r="AC100" s="112">
        <f t="shared" si="70"/>
        <v>396</v>
      </c>
      <c r="AD100" s="112">
        <f t="shared" si="70"/>
        <v>396</v>
      </c>
      <c r="AE100" s="112">
        <f t="shared" si="70"/>
        <v>0</v>
      </c>
      <c r="AF100" s="112"/>
      <c r="AG100" s="112">
        <f t="shared" si="70"/>
        <v>0</v>
      </c>
      <c r="AH100" s="112">
        <f t="shared" si="70"/>
        <v>396</v>
      </c>
      <c r="AI100" s="112"/>
      <c r="AJ100" s="112">
        <f t="shared" si="70"/>
        <v>396</v>
      </c>
      <c r="AK100" s="112">
        <f t="shared" si="71"/>
        <v>0</v>
      </c>
      <c r="AL100" s="112">
        <f t="shared" si="71"/>
        <v>0</v>
      </c>
      <c r="AM100" s="112">
        <f t="shared" si="71"/>
        <v>396</v>
      </c>
      <c r="AN100" s="112">
        <f t="shared" si="71"/>
        <v>0</v>
      </c>
      <c r="AO100" s="112">
        <f t="shared" si="71"/>
        <v>-396</v>
      </c>
      <c r="AP100" s="112">
        <f t="shared" si="71"/>
        <v>0</v>
      </c>
      <c r="AQ100" s="112">
        <f t="shared" si="71"/>
        <v>0</v>
      </c>
      <c r="AR100" s="112">
        <f t="shared" si="71"/>
        <v>0</v>
      </c>
      <c r="AS100" s="113"/>
      <c r="AT100" s="112">
        <f>AT101</f>
        <v>0</v>
      </c>
      <c r="AU100" s="112">
        <f>AU101</f>
        <v>0</v>
      </c>
      <c r="AV100" s="113"/>
      <c r="AW100" s="108"/>
      <c r="AX100" s="112">
        <f t="shared" si="59"/>
        <v>0</v>
      </c>
      <c r="AY100" s="115"/>
      <c r="AZ100" s="115"/>
      <c r="BA100" s="115"/>
      <c r="BB100" s="124"/>
      <c r="BC100" s="115"/>
    </row>
    <row r="101" spans="1:55" ht="66" hidden="1">
      <c r="A101" s="104"/>
      <c r="B101" s="105" t="s">
        <v>332</v>
      </c>
      <c r="C101" s="106" t="s">
        <v>347</v>
      </c>
      <c r="D101" s="106" t="s">
        <v>348</v>
      </c>
      <c r="E101" s="111" t="s">
        <v>445</v>
      </c>
      <c r="F101" s="106" t="s">
        <v>333</v>
      </c>
      <c r="G101" s="112">
        <f>H101+I101</f>
        <v>780</v>
      </c>
      <c r="H101" s="112">
        <v>780</v>
      </c>
      <c r="I101" s="112"/>
      <c r="J101" s="112">
        <f>K101-G101</f>
        <v>-113</v>
      </c>
      <c r="K101" s="112">
        <f>667</f>
        <v>667</v>
      </c>
      <c r="L101" s="112"/>
      <c r="M101" s="112"/>
      <c r="N101" s="112">
        <f>715</f>
        <v>715</v>
      </c>
      <c r="O101" s="109"/>
      <c r="P101" s="112"/>
      <c r="Q101" s="112">
        <f>P101+N101</f>
        <v>715</v>
      </c>
      <c r="R101" s="112">
        <f>O101</f>
        <v>0</v>
      </c>
      <c r="S101" s="112">
        <f>T101-Q101</f>
        <v>-319</v>
      </c>
      <c r="T101" s="112">
        <v>396</v>
      </c>
      <c r="U101" s="112">
        <f>R101</f>
        <v>0</v>
      </c>
      <c r="V101" s="112">
        <v>396</v>
      </c>
      <c r="W101" s="112"/>
      <c r="X101" s="112"/>
      <c r="Y101" s="112">
        <f>W101+T101</f>
        <v>396</v>
      </c>
      <c r="Z101" s="112">
        <f>X101+V101</f>
        <v>396</v>
      </c>
      <c r="AA101" s="112"/>
      <c r="AB101" s="112"/>
      <c r="AC101" s="112">
        <f>AA101+Y101</f>
        <v>396</v>
      </c>
      <c r="AD101" s="112">
        <f>AB101+Z101</f>
        <v>396</v>
      </c>
      <c r="AE101" s="112"/>
      <c r="AF101" s="112"/>
      <c r="AG101" s="112"/>
      <c r="AH101" s="112">
        <f>AE101+AC101</f>
        <v>396</v>
      </c>
      <c r="AI101" s="112"/>
      <c r="AJ101" s="112">
        <f>AG101+AD101</f>
        <v>396</v>
      </c>
      <c r="AK101" s="113"/>
      <c r="AL101" s="113"/>
      <c r="AM101" s="112">
        <f>AK101+AH101</f>
        <v>396</v>
      </c>
      <c r="AN101" s="112">
        <f>AI101</f>
        <v>0</v>
      </c>
      <c r="AO101" s="112">
        <f>AQ101-AM101</f>
        <v>-396</v>
      </c>
      <c r="AP101" s="112">
        <f>AR101-AN101</f>
        <v>0</v>
      </c>
      <c r="AQ101" s="112"/>
      <c r="AR101" s="112"/>
      <c r="AS101" s="113"/>
      <c r="AT101" s="112"/>
      <c r="AU101" s="112"/>
      <c r="AV101" s="113"/>
      <c r="AW101" s="108"/>
      <c r="AX101" s="112">
        <f t="shared" si="59"/>
        <v>0</v>
      </c>
      <c r="AY101" s="115"/>
      <c r="AZ101" s="115"/>
      <c r="BA101" s="115"/>
      <c r="BB101" s="124"/>
      <c r="BC101" s="115"/>
    </row>
    <row r="102" spans="1:55" s="2" customFormat="1" ht="37.5">
      <c r="A102" s="98"/>
      <c r="B102" s="99" t="s">
        <v>374</v>
      </c>
      <c r="C102" s="100" t="s">
        <v>293</v>
      </c>
      <c r="D102" s="100" t="s">
        <v>348</v>
      </c>
      <c r="E102" s="140"/>
      <c r="F102" s="100"/>
      <c r="G102" s="116">
        <f aca="true" t="shared" si="72" ref="G102:W104">G103</f>
        <v>1049</v>
      </c>
      <c r="H102" s="116">
        <f t="shared" si="72"/>
        <v>1049</v>
      </c>
      <c r="I102" s="116">
        <f t="shared" si="72"/>
        <v>0</v>
      </c>
      <c r="J102" s="116">
        <f t="shared" si="72"/>
        <v>-92</v>
      </c>
      <c r="K102" s="116">
        <f t="shared" si="72"/>
        <v>957</v>
      </c>
      <c r="L102" s="116">
        <f t="shared" si="72"/>
        <v>0</v>
      </c>
      <c r="M102" s="116"/>
      <c r="N102" s="116">
        <f t="shared" si="72"/>
        <v>1025</v>
      </c>
      <c r="O102" s="116">
        <f t="shared" si="72"/>
        <v>0</v>
      </c>
      <c r="P102" s="116">
        <f t="shared" si="72"/>
        <v>0</v>
      </c>
      <c r="Q102" s="116">
        <f t="shared" si="72"/>
        <v>1025</v>
      </c>
      <c r="R102" s="116">
        <f t="shared" si="72"/>
        <v>0</v>
      </c>
      <c r="S102" s="116">
        <f t="shared" si="72"/>
        <v>-367</v>
      </c>
      <c r="T102" s="116">
        <f t="shared" si="72"/>
        <v>658</v>
      </c>
      <c r="U102" s="116">
        <f t="shared" si="72"/>
        <v>0</v>
      </c>
      <c r="V102" s="116">
        <f t="shared" si="72"/>
        <v>658</v>
      </c>
      <c r="W102" s="116">
        <f t="shared" si="72"/>
        <v>0</v>
      </c>
      <c r="X102" s="116">
        <f aca="true" t="shared" si="73" ref="W102:AM104">X103</f>
        <v>0</v>
      </c>
      <c r="Y102" s="116">
        <f t="shared" si="73"/>
        <v>658</v>
      </c>
      <c r="Z102" s="116">
        <f t="shared" si="73"/>
        <v>658</v>
      </c>
      <c r="AA102" s="116">
        <f t="shared" si="73"/>
        <v>0</v>
      </c>
      <c r="AB102" s="116">
        <f t="shared" si="73"/>
        <v>0</v>
      </c>
      <c r="AC102" s="116">
        <f t="shared" si="73"/>
        <v>658</v>
      </c>
      <c r="AD102" s="116">
        <f t="shared" si="73"/>
        <v>658</v>
      </c>
      <c r="AE102" s="116">
        <f t="shared" si="73"/>
        <v>0</v>
      </c>
      <c r="AF102" s="116"/>
      <c r="AG102" s="116">
        <f t="shared" si="73"/>
        <v>0</v>
      </c>
      <c r="AH102" s="116">
        <f t="shared" si="73"/>
        <v>658</v>
      </c>
      <c r="AI102" s="116"/>
      <c r="AJ102" s="116">
        <f t="shared" si="73"/>
        <v>658</v>
      </c>
      <c r="AK102" s="116">
        <f t="shared" si="73"/>
        <v>0</v>
      </c>
      <c r="AL102" s="116">
        <f t="shared" si="73"/>
        <v>0</v>
      </c>
      <c r="AM102" s="116">
        <f t="shared" si="73"/>
        <v>658</v>
      </c>
      <c r="AN102" s="116">
        <f>AN103</f>
        <v>0</v>
      </c>
      <c r="AO102" s="116">
        <f>AO103</f>
        <v>-219</v>
      </c>
      <c r="AP102" s="116">
        <f>AP103</f>
        <v>0</v>
      </c>
      <c r="AQ102" s="116">
        <f>AQ103</f>
        <v>439</v>
      </c>
      <c r="AR102" s="116">
        <f>AR103</f>
        <v>0</v>
      </c>
      <c r="AS102" s="136"/>
      <c r="AT102" s="116">
        <f aca="true" t="shared" si="74" ref="AT102:BC102">AT103</f>
        <v>439</v>
      </c>
      <c r="AU102" s="116">
        <f t="shared" si="74"/>
        <v>0</v>
      </c>
      <c r="AV102" s="116">
        <f t="shared" si="74"/>
        <v>0</v>
      </c>
      <c r="AW102" s="116">
        <f t="shared" si="74"/>
        <v>439</v>
      </c>
      <c r="AX102" s="116">
        <f t="shared" si="74"/>
        <v>0</v>
      </c>
      <c r="AY102" s="116">
        <f t="shared" si="74"/>
        <v>0</v>
      </c>
      <c r="AZ102" s="116">
        <f t="shared" si="74"/>
        <v>0</v>
      </c>
      <c r="BA102" s="116">
        <f t="shared" si="74"/>
        <v>0</v>
      </c>
      <c r="BB102" s="116">
        <f t="shared" si="74"/>
        <v>439</v>
      </c>
      <c r="BC102" s="116">
        <f t="shared" si="74"/>
        <v>0</v>
      </c>
    </row>
    <row r="103" spans="1:55" ht="59.25" customHeight="1">
      <c r="A103" s="104"/>
      <c r="B103" s="105" t="s">
        <v>9</v>
      </c>
      <c r="C103" s="106" t="s">
        <v>293</v>
      </c>
      <c r="D103" s="106" t="s">
        <v>348</v>
      </c>
      <c r="E103" s="139" t="s">
        <v>10</v>
      </c>
      <c r="F103" s="106"/>
      <c r="G103" s="112">
        <f t="shared" si="72"/>
        <v>1049</v>
      </c>
      <c r="H103" s="112">
        <f t="shared" si="72"/>
        <v>1049</v>
      </c>
      <c r="I103" s="112">
        <f t="shared" si="72"/>
        <v>0</v>
      </c>
      <c r="J103" s="112">
        <f t="shared" si="72"/>
        <v>-92</v>
      </c>
      <c r="K103" s="112">
        <f t="shared" si="72"/>
        <v>957</v>
      </c>
      <c r="L103" s="112">
        <f t="shared" si="72"/>
        <v>0</v>
      </c>
      <c r="M103" s="112"/>
      <c r="N103" s="112">
        <f t="shared" si="72"/>
        <v>1025</v>
      </c>
      <c r="O103" s="112">
        <f t="shared" si="72"/>
        <v>0</v>
      </c>
      <c r="P103" s="112">
        <f t="shared" si="72"/>
        <v>0</v>
      </c>
      <c r="Q103" s="112">
        <f t="shared" si="72"/>
        <v>1025</v>
      </c>
      <c r="R103" s="112">
        <f t="shared" si="72"/>
        <v>0</v>
      </c>
      <c r="S103" s="112">
        <f aca="true" t="shared" si="75" ref="S103:Z103">S104+S106</f>
        <v>-367</v>
      </c>
      <c r="T103" s="112">
        <f t="shared" si="75"/>
        <v>658</v>
      </c>
      <c r="U103" s="112">
        <f t="shared" si="75"/>
        <v>0</v>
      </c>
      <c r="V103" s="112">
        <f t="shared" si="75"/>
        <v>658</v>
      </c>
      <c r="W103" s="112">
        <f t="shared" si="75"/>
        <v>0</v>
      </c>
      <c r="X103" s="112">
        <f t="shared" si="75"/>
        <v>0</v>
      </c>
      <c r="Y103" s="112">
        <f t="shared" si="75"/>
        <v>658</v>
      </c>
      <c r="Z103" s="112">
        <f t="shared" si="75"/>
        <v>658</v>
      </c>
      <c r="AA103" s="112">
        <f aca="true" t="shared" si="76" ref="AA103:AJ103">AA104+AA106</f>
        <v>0</v>
      </c>
      <c r="AB103" s="112">
        <f t="shared" si="76"/>
        <v>0</v>
      </c>
      <c r="AC103" s="112">
        <f t="shared" si="76"/>
        <v>658</v>
      </c>
      <c r="AD103" s="112">
        <f t="shared" si="76"/>
        <v>658</v>
      </c>
      <c r="AE103" s="112">
        <f t="shared" si="76"/>
        <v>0</v>
      </c>
      <c r="AF103" s="112"/>
      <c r="AG103" s="112">
        <f t="shared" si="76"/>
        <v>0</v>
      </c>
      <c r="AH103" s="112">
        <f t="shared" si="76"/>
        <v>658</v>
      </c>
      <c r="AI103" s="112"/>
      <c r="AJ103" s="112">
        <f t="shared" si="76"/>
        <v>658</v>
      </c>
      <c r="AK103" s="112">
        <f aca="true" t="shared" si="77" ref="AK103:AR103">AK104+AK106</f>
        <v>0</v>
      </c>
      <c r="AL103" s="112">
        <f t="shared" si="77"/>
        <v>0</v>
      </c>
      <c r="AM103" s="112">
        <f t="shared" si="77"/>
        <v>658</v>
      </c>
      <c r="AN103" s="112">
        <f t="shared" si="77"/>
        <v>0</v>
      </c>
      <c r="AO103" s="112">
        <f t="shared" si="77"/>
        <v>-219</v>
      </c>
      <c r="AP103" s="112">
        <f t="shared" si="77"/>
        <v>0</v>
      </c>
      <c r="AQ103" s="112">
        <f t="shared" si="77"/>
        <v>439</v>
      </c>
      <c r="AR103" s="112">
        <f t="shared" si="77"/>
        <v>0</v>
      </c>
      <c r="AS103" s="113"/>
      <c r="AT103" s="112">
        <f aca="true" t="shared" si="78" ref="AT103:BC103">AT104+AT106</f>
        <v>439</v>
      </c>
      <c r="AU103" s="112">
        <f t="shared" si="78"/>
        <v>0</v>
      </c>
      <c r="AV103" s="112">
        <f t="shared" si="78"/>
        <v>0</v>
      </c>
      <c r="AW103" s="112">
        <f t="shared" si="78"/>
        <v>439</v>
      </c>
      <c r="AX103" s="112">
        <f t="shared" si="78"/>
        <v>0</v>
      </c>
      <c r="AY103" s="112">
        <f t="shared" si="78"/>
        <v>0</v>
      </c>
      <c r="AZ103" s="112">
        <f t="shared" si="78"/>
        <v>0</v>
      </c>
      <c r="BA103" s="112">
        <f t="shared" si="78"/>
        <v>0</v>
      </c>
      <c r="BB103" s="112">
        <f t="shared" si="78"/>
        <v>439</v>
      </c>
      <c r="BC103" s="112">
        <f t="shared" si="78"/>
        <v>0</v>
      </c>
    </row>
    <row r="104" spans="1:55" ht="99" hidden="1">
      <c r="A104" s="104"/>
      <c r="B104" s="105" t="s">
        <v>131</v>
      </c>
      <c r="C104" s="106" t="s">
        <v>293</v>
      </c>
      <c r="D104" s="106" t="s">
        <v>348</v>
      </c>
      <c r="E104" s="139" t="s">
        <v>11</v>
      </c>
      <c r="F104" s="106"/>
      <c r="G104" s="112">
        <f t="shared" si="72"/>
        <v>1049</v>
      </c>
      <c r="H104" s="112">
        <f t="shared" si="72"/>
        <v>1049</v>
      </c>
      <c r="I104" s="112">
        <f t="shared" si="72"/>
        <v>0</v>
      </c>
      <c r="J104" s="112">
        <f t="shared" si="72"/>
        <v>-92</v>
      </c>
      <c r="K104" s="112">
        <f t="shared" si="72"/>
        <v>957</v>
      </c>
      <c r="L104" s="112">
        <f t="shared" si="72"/>
        <v>0</v>
      </c>
      <c r="M104" s="112"/>
      <c r="N104" s="112">
        <f t="shared" si="72"/>
        <v>1025</v>
      </c>
      <c r="O104" s="112">
        <f t="shared" si="72"/>
        <v>0</v>
      </c>
      <c r="P104" s="112">
        <f t="shared" si="72"/>
        <v>0</v>
      </c>
      <c r="Q104" s="112">
        <f t="shared" si="72"/>
        <v>1025</v>
      </c>
      <c r="R104" s="112">
        <f t="shared" si="72"/>
        <v>0</v>
      </c>
      <c r="S104" s="112">
        <f t="shared" si="72"/>
        <v>-1025</v>
      </c>
      <c r="T104" s="112">
        <f t="shared" si="72"/>
        <v>0</v>
      </c>
      <c r="U104" s="112">
        <f t="shared" si="72"/>
        <v>0</v>
      </c>
      <c r="V104" s="112">
        <f t="shared" si="72"/>
        <v>0</v>
      </c>
      <c r="W104" s="112">
        <f t="shared" si="73"/>
        <v>0</v>
      </c>
      <c r="X104" s="112">
        <f t="shared" si="73"/>
        <v>0</v>
      </c>
      <c r="Y104" s="112">
        <f t="shared" si="73"/>
        <v>0</v>
      </c>
      <c r="Z104" s="112">
        <f t="shared" si="73"/>
        <v>0</v>
      </c>
      <c r="AA104" s="112">
        <f t="shared" si="73"/>
        <v>0</v>
      </c>
      <c r="AB104" s="112">
        <f t="shared" si="73"/>
        <v>0</v>
      </c>
      <c r="AC104" s="112">
        <f t="shared" si="73"/>
        <v>0</v>
      </c>
      <c r="AD104" s="112">
        <f t="shared" si="73"/>
        <v>0</v>
      </c>
      <c r="AE104" s="112">
        <f t="shared" si="73"/>
        <v>0</v>
      </c>
      <c r="AF104" s="112"/>
      <c r="AG104" s="112">
        <f t="shared" si="73"/>
        <v>0</v>
      </c>
      <c r="AH104" s="112">
        <f t="shared" si="73"/>
        <v>0</v>
      </c>
      <c r="AI104" s="112"/>
      <c r="AJ104" s="112">
        <f t="shared" si="73"/>
        <v>0</v>
      </c>
      <c r="AK104" s="113"/>
      <c r="AL104" s="113"/>
      <c r="AM104" s="125"/>
      <c r="AN104" s="125"/>
      <c r="AO104" s="126"/>
      <c r="AP104" s="126"/>
      <c r="AQ104" s="127"/>
      <c r="AR104" s="126"/>
      <c r="AS104" s="113"/>
      <c r="AT104" s="127"/>
      <c r="AU104" s="127"/>
      <c r="AV104" s="127"/>
      <c r="AW104" s="127"/>
      <c r="AX104" s="127"/>
      <c r="AY104" s="109"/>
      <c r="AZ104" s="109"/>
      <c r="BA104" s="109"/>
      <c r="BB104" s="112"/>
      <c r="BC104" s="109"/>
    </row>
    <row r="105" spans="1:55" ht="99" hidden="1">
      <c r="A105" s="104"/>
      <c r="B105" s="105" t="s">
        <v>55</v>
      </c>
      <c r="C105" s="106" t="s">
        <v>293</v>
      </c>
      <c r="D105" s="106" t="s">
        <v>348</v>
      </c>
      <c r="E105" s="139" t="s">
        <v>11</v>
      </c>
      <c r="F105" s="106" t="s">
        <v>344</v>
      </c>
      <c r="G105" s="112">
        <f>H105</f>
        <v>1049</v>
      </c>
      <c r="H105" s="112">
        <v>1049</v>
      </c>
      <c r="I105" s="112"/>
      <c r="J105" s="112">
        <f>K105-G105</f>
        <v>-92</v>
      </c>
      <c r="K105" s="112">
        <v>957</v>
      </c>
      <c r="L105" s="112"/>
      <c r="M105" s="112"/>
      <c r="N105" s="112">
        <v>1025</v>
      </c>
      <c r="O105" s="109"/>
      <c r="P105" s="112"/>
      <c r="Q105" s="112">
        <f>P105+N105</f>
        <v>1025</v>
      </c>
      <c r="R105" s="112">
        <f>O105</f>
        <v>0</v>
      </c>
      <c r="S105" s="112">
        <f>T105-Q105</f>
        <v>-1025</v>
      </c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3"/>
      <c r="AL105" s="113"/>
      <c r="AM105" s="125"/>
      <c r="AN105" s="125"/>
      <c r="AO105" s="126"/>
      <c r="AP105" s="126"/>
      <c r="AQ105" s="127"/>
      <c r="AR105" s="126"/>
      <c r="AS105" s="113"/>
      <c r="AT105" s="127"/>
      <c r="AU105" s="127"/>
      <c r="AV105" s="127"/>
      <c r="AW105" s="127"/>
      <c r="AX105" s="127"/>
      <c r="AY105" s="109"/>
      <c r="AZ105" s="109"/>
      <c r="BA105" s="109"/>
      <c r="BB105" s="112"/>
      <c r="BC105" s="109"/>
    </row>
    <row r="106" spans="1:55" ht="165.75" customHeight="1">
      <c r="A106" s="104"/>
      <c r="B106" s="105" t="s">
        <v>130</v>
      </c>
      <c r="C106" s="106" t="s">
        <v>293</v>
      </c>
      <c r="D106" s="106" t="s">
        <v>348</v>
      </c>
      <c r="E106" s="139" t="s">
        <v>11</v>
      </c>
      <c r="F106" s="106"/>
      <c r="G106" s="112"/>
      <c r="H106" s="112"/>
      <c r="I106" s="112"/>
      <c r="J106" s="112"/>
      <c r="K106" s="112"/>
      <c r="L106" s="112"/>
      <c r="M106" s="112"/>
      <c r="N106" s="112"/>
      <c r="O106" s="109"/>
      <c r="P106" s="112"/>
      <c r="Q106" s="112"/>
      <c r="R106" s="112"/>
      <c r="S106" s="112">
        <f aca="true" t="shared" si="79" ref="S106:AR106">S107</f>
        <v>658</v>
      </c>
      <c r="T106" s="112">
        <f t="shared" si="79"/>
        <v>658</v>
      </c>
      <c r="U106" s="112">
        <f t="shared" si="79"/>
        <v>0</v>
      </c>
      <c r="V106" s="112">
        <f t="shared" si="79"/>
        <v>658</v>
      </c>
      <c r="W106" s="112">
        <f t="shared" si="79"/>
        <v>0</v>
      </c>
      <c r="X106" s="112">
        <f t="shared" si="79"/>
        <v>0</v>
      </c>
      <c r="Y106" s="112">
        <f t="shared" si="79"/>
        <v>658</v>
      </c>
      <c r="Z106" s="112">
        <f t="shared" si="79"/>
        <v>658</v>
      </c>
      <c r="AA106" s="112">
        <f t="shared" si="79"/>
        <v>0</v>
      </c>
      <c r="AB106" s="112">
        <f t="shared" si="79"/>
        <v>0</v>
      </c>
      <c r="AC106" s="112">
        <f t="shared" si="79"/>
        <v>658</v>
      </c>
      <c r="AD106" s="112">
        <f t="shared" si="79"/>
        <v>658</v>
      </c>
      <c r="AE106" s="112">
        <f t="shared" si="79"/>
        <v>0</v>
      </c>
      <c r="AF106" s="112"/>
      <c r="AG106" s="112">
        <f t="shared" si="79"/>
        <v>0</v>
      </c>
      <c r="AH106" s="112">
        <f t="shared" si="79"/>
        <v>658</v>
      </c>
      <c r="AI106" s="112"/>
      <c r="AJ106" s="112">
        <f t="shared" si="79"/>
        <v>658</v>
      </c>
      <c r="AK106" s="112">
        <f t="shared" si="79"/>
        <v>0</v>
      </c>
      <c r="AL106" s="112">
        <f t="shared" si="79"/>
        <v>0</v>
      </c>
      <c r="AM106" s="112">
        <f t="shared" si="79"/>
        <v>658</v>
      </c>
      <c r="AN106" s="112">
        <f t="shared" si="79"/>
        <v>0</v>
      </c>
      <c r="AO106" s="112">
        <f t="shared" si="79"/>
        <v>-219</v>
      </c>
      <c r="AP106" s="112">
        <f t="shared" si="79"/>
        <v>0</v>
      </c>
      <c r="AQ106" s="112">
        <f t="shared" si="79"/>
        <v>439</v>
      </c>
      <c r="AR106" s="112">
        <f t="shared" si="79"/>
        <v>0</v>
      </c>
      <c r="AS106" s="113"/>
      <c r="AT106" s="112">
        <f aca="true" t="shared" si="80" ref="AT106:BC106">AT107</f>
        <v>439</v>
      </c>
      <c r="AU106" s="112">
        <f t="shared" si="80"/>
        <v>0</v>
      </c>
      <c r="AV106" s="112">
        <f t="shared" si="80"/>
        <v>0</v>
      </c>
      <c r="AW106" s="112">
        <f t="shared" si="80"/>
        <v>439</v>
      </c>
      <c r="AX106" s="112">
        <f t="shared" si="80"/>
        <v>0</v>
      </c>
      <c r="AY106" s="112">
        <f t="shared" si="80"/>
        <v>0</v>
      </c>
      <c r="AZ106" s="112">
        <f t="shared" si="80"/>
        <v>0</v>
      </c>
      <c r="BA106" s="112">
        <f t="shared" si="80"/>
        <v>0</v>
      </c>
      <c r="BB106" s="112">
        <f t="shared" si="80"/>
        <v>439</v>
      </c>
      <c r="BC106" s="112">
        <f t="shared" si="80"/>
        <v>0</v>
      </c>
    </row>
    <row r="107" spans="1:55" ht="108" customHeight="1">
      <c r="A107" s="104"/>
      <c r="B107" s="133" t="s">
        <v>55</v>
      </c>
      <c r="C107" s="106" t="s">
        <v>293</v>
      </c>
      <c r="D107" s="106" t="s">
        <v>348</v>
      </c>
      <c r="E107" s="139" t="s">
        <v>11</v>
      </c>
      <c r="F107" s="106" t="s">
        <v>344</v>
      </c>
      <c r="G107" s="112"/>
      <c r="H107" s="112"/>
      <c r="I107" s="112"/>
      <c r="J107" s="112"/>
      <c r="K107" s="112"/>
      <c r="L107" s="112"/>
      <c r="M107" s="112"/>
      <c r="N107" s="112"/>
      <c r="O107" s="109"/>
      <c r="P107" s="112"/>
      <c r="Q107" s="112"/>
      <c r="R107" s="112"/>
      <c r="S107" s="112">
        <f>T107-Q107</f>
        <v>658</v>
      </c>
      <c r="T107" s="112">
        <v>658</v>
      </c>
      <c r="U107" s="112"/>
      <c r="V107" s="112">
        <v>658</v>
      </c>
      <c r="W107" s="112"/>
      <c r="X107" s="112"/>
      <c r="Y107" s="112">
        <f>W107+T107</f>
        <v>658</v>
      </c>
      <c r="Z107" s="112">
        <f>X107+V107</f>
        <v>658</v>
      </c>
      <c r="AA107" s="112"/>
      <c r="AB107" s="112"/>
      <c r="AC107" s="112">
        <f>AA107+Y107</f>
        <v>658</v>
      </c>
      <c r="AD107" s="112">
        <f>AB107+Z107</f>
        <v>658</v>
      </c>
      <c r="AE107" s="112"/>
      <c r="AF107" s="112"/>
      <c r="AG107" s="112"/>
      <c r="AH107" s="112">
        <f>AE107+AC107</f>
        <v>658</v>
      </c>
      <c r="AI107" s="112"/>
      <c r="AJ107" s="112">
        <f>AG107+AD107</f>
        <v>658</v>
      </c>
      <c r="AK107" s="113"/>
      <c r="AL107" s="113"/>
      <c r="AM107" s="112">
        <f>AK107+AH107</f>
        <v>658</v>
      </c>
      <c r="AN107" s="112">
        <f>AI107</f>
        <v>0</v>
      </c>
      <c r="AO107" s="112">
        <f>AQ107-AM107</f>
        <v>-219</v>
      </c>
      <c r="AP107" s="112">
        <f>AR107-AN107</f>
        <v>0</v>
      </c>
      <c r="AQ107" s="112">
        <v>439</v>
      </c>
      <c r="AR107" s="112"/>
      <c r="AS107" s="113"/>
      <c r="AT107" s="112">
        <v>439</v>
      </c>
      <c r="AU107" s="112"/>
      <c r="AV107" s="113"/>
      <c r="AW107" s="108">
        <f>AT107+AV107</f>
        <v>439</v>
      </c>
      <c r="AX107" s="112">
        <f t="shared" si="59"/>
        <v>0</v>
      </c>
      <c r="AY107" s="115"/>
      <c r="AZ107" s="115"/>
      <c r="BA107" s="115"/>
      <c r="BB107" s="112">
        <f>AW107+AY107+AZ107+BA107</f>
        <v>439</v>
      </c>
      <c r="BC107" s="112">
        <f>AX107+AY107</f>
        <v>0</v>
      </c>
    </row>
    <row r="108" spans="1:55" s="6" customFormat="1" ht="18.75" hidden="1">
      <c r="A108" s="120"/>
      <c r="B108" s="141" t="s">
        <v>316</v>
      </c>
      <c r="C108" s="100" t="s">
        <v>343</v>
      </c>
      <c r="D108" s="100" t="s">
        <v>321</v>
      </c>
      <c r="E108" s="140"/>
      <c r="F108" s="100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21"/>
      <c r="AL108" s="121"/>
      <c r="AM108" s="116"/>
      <c r="AN108" s="116"/>
      <c r="AO108" s="116">
        <f>AO109</f>
        <v>4230</v>
      </c>
      <c r="AP108" s="116">
        <f aca="true" t="shared" si="81" ref="AP108:AR109">AP109</f>
        <v>0</v>
      </c>
      <c r="AQ108" s="116">
        <f t="shared" si="81"/>
        <v>4230</v>
      </c>
      <c r="AR108" s="116">
        <f t="shared" si="81"/>
        <v>0</v>
      </c>
      <c r="AS108" s="121"/>
      <c r="AT108" s="116">
        <f>AT109</f>
        <v>4230</v>
      </c>
      <c r="AU108" s="116">
        <f aca="true" t="shared" si="82" ref="AU108:BC109">AU109</f>
        <v>0</v>
      </c>
      <c r="AV108" s="116">
        <f t="shared" si="82"/>
        <v>0</v>
      </c>
      <c r="AW108" s="116">
        <f t="shared" si="82"/>
        <v>4230</v>
      </c>
      <c r="AX108" s="116">
        <f t="shared" si="82"/>
        <v>0</v>
      </c>
      <c r="AY108" s="116">
        <f t="shared" si="82"/>
        <v>0</v>
      </c>
      <c r="AZ108" s="116">
        <f t="shared" si="82"/>
        <v>-4230</v>
      </c>
      <c r="BA108" s="116">
        <f t="shared" si="82"/>
        <v>0</v>
      </c>
      <c r="BB108" s="116">
        <f t="shared" si="82"/>
        <v>0</v>
      </c>
      <c r="BC108" s="116">
        <f t="shared" si="82"/>
        <v>0</v>
      </c>
    </row>
    <row r="109" spans="1:55" ht="16.5" hidden="1">
      <c r="A109" s="104"/>
      <c r="B109" s="105" t="s">
        <v>346</v>
      </c>
      <c r="C109" s="106" t="s">
        <v>343</v>
      </c>
      <c r="D109" s="106" t="s">
        <v>321</v>
      </c>
      <c r="E109" s="111" t="s">
        <v>427</v>
      </c>
      <c r="F109" s="106"/>
      <c r="G109" s="112"/>
      <c r="H109" s="112"/>
      <c r="I109" s="112"/>
      <c r="J109" s="112"/>
      <c r="K109" s="112"/>
      <c r="L109" s="112"/>
      <c r="M109" s="112"/>
      <c r="N109" s="112"/>
      <c r="O109" s="109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3"/>
      <c r="AL109" s="113"/>
      <c r="AM109" s="112"/>
      <c r="AN109" s="112"/>
      <c r="AO109" s="112">
        <f>AO110</f>
        <v>4230</v>
      </c>
      <c r="AP109" s="112">
        <f t="shared" si="81"/>
        <v>0</v>
      </c>
      <c r="AQ109" s="112">
        <f t="shared" si="81"/>
        <v>4230</v>
      </c>
      <c r="AR109" s="112">
        <f t="shared" si="81"/>
        <v>0</v>
      </c>
      <c r="AS109" s="113"/>
      <c r="AT109" s="112">
        <f>AT110</f>
        <v>4230</v>
      </c>
      <c r="AU109" s="112">
        <f t="shared" si="82"/>
        <v>0</v>
      </c>
      <c r="AV109" s="112">
        <f t="shared" si="82"/>
        <v>0</v>
      </c>
      <c r="AW109" s="112">
        <f t="shared" si="82"/>
        <v>4230</v>
      </c>
      <c r="AX109" s="112">
        <f t="shared" si="82"/>
        <v>0</v>
      </c>
      <c r="AY109" s="112">
        <f t="shared" si="82"/>
        <v>0</v>
      </c>
      <c r="AZ109" s="112">
        <f t="shared" si="82"/>
        <v>-4230</v>
      </c>
      <c r="BA109" s="112">
        <f t="shared" si="82"/>
        <v>0</v>
      </c>
      <c r="BB109" s="112">
        <f t="shared" si="82"/>
        <v>0</v>
      </c>
      <c r="BC109" s="112">
        <f t="shared" si="82"/>
        <v>0</v>
      </c>
    </row>
    <row r="110" spans="1:55" ht="33" hidden="1">
      <c r="A110" s="104"/>
      <c r="B110" s="105" t="s">
        <v>328</v>
      </c>
      <c r="C110" s="106" t="s">
        <v>343</v>
      </c>
      <c r="D110" s="106" t="s">
        <v>321</v>
      </c>
      <c r="E110" s="111" t="s">
        <v>427</v>
      </c>
      <c r="F110" s="106" t="s">
        <v>329</v>
      </c>
      <c r="G110" s="112"/>
      <c r="H110" s="112"/>
      <c r="I110" s="112"/>
      <c r="J110" s="112"/>
      <c r="K110" s="112"/>
      <c r="L110" s="112"/>
      <c r="M110" s="112"/>
      <c r="N110" s="112"/>
      <c r="O110" s="109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3"/>
      <c r="AL110" s="113"/>
      <c r="AM110" s="112"/>
      <c r="AN110" s="112"/>
      <c r="AO110" s="112">
        <f>AQ110-AM110</f>
        <v>4230</v>
      </c>
      <c r="AP110" s="112"/>
      <c r="AQ110" s="112">
        <v>4230</v>
      </c>
      <c r="AR110" s="112"/>
      <c r="AS110" s="113"/>
      <c r="AT110" s="112">
        <v>4230</v>
      </c>
      <c r="AU110" s="112"/>
      <c r="AV110" s="113"/>
      <c r="AW110" s="108">
        <f>AT110+AV110</f>
        <v>4230</v>
      </c>
      <c r="AX110" s="112">
        <f t="shared" si="59"/>
        <v>0</v>
      </c>
      <c r="AY110" s="115"/>
      <c r="AZ110" s="112">
        <v>-4230</v>
      </c>
      <c r="BA110" s="115"/>
      <c r="BB110" s="112">
        <f>AW110+AY110+AZ110+BA110</f>
        <v>0</v>
      </c>
      <c r="BC110" s="112">
        <f>AX110+AY110</f>
        <v>0</v>
      </c>
    </row>
    <row r="111" spans="1:55" ht="37.5">
      <c r="A111" s="104"/>
      <c r="B111" s="99" t="s">
        <v>255</v>
      </c>
      <c r="C111" s="100" t="s">
        <v>343</v>
      </c>
      <c r="D111" s="100" t="s">
        <v>324</v>
      </c>
      <c r="E111" s="101"/>
      <c r="F111" s="100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21"/>
      <c r="AL111" s="121"/>
      <c r="AM111" s="116"/>
      <c r="AN111" s="116"/>
      <c r="AO111" s="116">
        <f>AO114</f>
        <v>404</v>
      </c>
      <c r="AP111" s="116">
        <f>AP114</f>
        <v>0</v>
      </c>
      <c r="AQ111" s="116">
        <f>AQ114</f>
        <v>404</v>
      </c>
      <c r="AR111" s="116">
        <f>AR114</f>
        <v>0</v>
      </c>
      <c r="AS111" s="113"/>
      <c r="AT111" s="116">
        <f>AT114</f>
        <v>404</v>
      </c>
      <c r="AU111" s="116">
        <f>AU114</f>
        <v>0</v>
      </c>
      <c r="AV111" s="116">
        <f>AV114</f>
        <v>0</v>
      </c>
      <c r="AW111" s="116">
        <f>AW114</f>
        <v>404</v>
      </c>
      <c r="AX111" s="116">
        <f>AX114</f>
        <v>0</v>
      </c>
      <c r="AY111" s="116">
        <f>AY112+AY114</f>
        <v>0</v>
      </c>
      <c r="AZ111" s="116">
        <f>AZ112+AZ114</f>
        <v>11010</v>
      </c>
      <c r="BA111" s="116">
        <f>BA112+BA114</f>
        <v>0</v>
      </c>
      <c r="BB111" s="116">
        <f>BB112+BB114</f>
        <v>11414</v>
      </c>
      <c r="BC111" s="116">
        <f>BC112+BC114</f>
        <v>0</v>
      </c>
    </row>
    <row r="112" spans="1:55" s="3" customFormat="1" ht="33">
      <c r="A112" s="104"/>
      <c r="B112" s="105" t="s">
        <v>83</v>
      </c>
      <c r="C112" s="106" t="s">
        <v>343</v>
      </c>
      <c r="D112" s="106" t="s">
        <v>324</v>
      </c>
      <c r="E112" s="111" t="s">
        <v>82</v>
      </c>
      <c r="F112" s="106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42"/>
      <c r="AL112" s="142"/>
      <c r="AM112" s="112"/>
      <c r="AN112" s="112"/>
      <c r="AO112" s="112"/>
      <c r="AP112" s="112"/>
      <c r="AQ112" s="112"/>
      <c r="AR112" s="112"/>
      <c r="AS112" s="142"/>
      <c r="AT112" s="112"/>
      <c r="AU112" s="112"/>
      <c r="AV112" s="112"/>
      <c r="AW112" s="112"/>
      <c r="AX112" s="112"/>
      <c r="AY112" s="112">
        <f>AY113</f>
        <v>0</v>
      </c>
      <c r="AZ112" s="112">
        <f>AZ113</f>
        <v>11010</v>
      </c>
      <c r="BA112" s="112">
        <f>BA113</f>
        <v>0</v>
      </c>
      <c r="BB112" s="112">
        <f>BB113</f>
        <v>11010</v>
      </c>
      <c r="BC112" s="112">
        <f>BC113</f>
        <v>0</v>
      </c>
    </row>
    <row r="113" spans="1:55" s="3" customFormat="1" ht="33">
      <c r="A113" s="104"/>
      <c r="B113" s="105" t="s">
        <v>328</v>
      </c>
      <c r="C113" s="106" t="s">
        <v>343</v>
      </c>
      <c r="D113" s="106" t="s">
        <v>324</v>
      </c>
      <c r="E113" s="111" t="s">
        <v>82</v>
      </c>
      <c r="F113" s="106" t="s">
        <v>329</v>
      </c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42"/>
      <c r="AL113" s="142"/>
      <c r="AM113" s="112"/>
      <c r="AN113" s="112"/>
      <c r="AO113" s="112"/>
      <c r="AP113" s="112"/>
      <c r="AQ113" s="112"/>
      <c r="AR113" s="112"/>
      <c r="AS113" s="142"/>
      <c r="AT113" s="112"/>
      <c r="AU113" s="112"/>
      <c r="AV113" s="112"/>
      <c r="AW113" s="112"/>
      <c r="AX113" s="112"/>
      <c r="AY113" s="112"/>
      <c r="AZ113" s="112">
        <v>11010</v>
      </c>
      <c r="BA113" s="112"/>
      <c r="BB113" s="112">
        <f>AW113+AY113+AZ113+BA113</f>
        <v>11010</v>
      </c>
      <c r="BC113" s="112">
        <f>AX113+AY113</f>
        <v>0</v>
      </c>
    </row>
    <row r="114" spans="1:55" ht="49.5">
      <c r="A114" s="104"/>
      <c r="B114" s="105" t="s">
        <v>315</v>
      </c>
      <c r="C114" s="106" t="s">
        <v>343</v>
      </c>
      <c r="D114" s="106" t="s">
        <v>324</v>
      </c>
      <c r="E114" s="111" t="s">
        <v>445</v>
      </c>
      <c r="F114" s="106"/>
      <c r="G114" s="112"/>
      <c r="H114" s="112"/>
      <c r="I114" s="112"/>
      <c r="J114" s="112"/>
      <c r="K114" s="112"/>
      <c r="L114" s="112"/>
      <c r="M114" s="112"/>
      <c r="N114" s="112"/>
      <c r="O114" s="109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3"/>
      <c r="AL114" s="113"/>
      <c r="AM114" s="112"/>
      <c r="AN114" s="112"/>
      <c r="AO114" s="112">
        <f>AO115</f>
        <v>404</v>
      </c>
      <c r="AP114" s="112">
        <f>AP115</f>
        <v>0</v>
      </c>
      <c r="AQ114" s="112">
        <f>AQ115</f>
        <v>404</v>
      </c>
      <c r="AR114" s="112">
        <f>AR115</f>
        <v>0</v>
      </c>
      <c r="AS114" s="113"/>
      <c r="AT114" s="112">
        <f>AT115</f>
        <v>404</v>
      </c>
      <c r="AU114" s="112">
        <f aca="true" t="shared" si="83" ref="AU114:BC114">AU115</f>
        <v>0</v>
      </c>
      <c r="AV114" s="112">
        <f t="shared" si="83"/>
        <v>0</v>
      </c>
      <c r="AW114" s="112">
        <f t="shared" si="83"/>
        <v>404</v>
      </c>
      <c r="AX114" s="112">
        <f t="shared" si="83"/>
        <v>0</v>
      </c>
      <c r="AY114" s="112">
        <f t="shared" si="83"/>
        <v>0</v>
      </c>
      <c r="AZ114" s="112">
        <f t="shared" si="83"/>
        <v>0</v>
      </c>
      <c r="BA114" s="112">
        <f t="shared" si="83"/>
        <v>0</v>
      </c>
      <c r="BB114" s="112">
        <f t="shared" si="83"/>
        <v>404</v>
      </c>
      <c r="BC114" s="112">
        <f t="shared" si="83"/>
        <v>0</v>
      </c>
    </row>
    <row r="115" spans="1:55" ht="66">
      <c r="A115" s="104"/>
      <c r="B115" s="105" t="s">
        <v>332</v>
      </c>
      <c r="C115" s="106" t="s">
        <v>343</v>
      </c>
      <c r="D115" s="106" t="s">
        <v>324</v>
      </c>
      <c r="E115" s="111" t="s">
        <v>445</v>
      </c>
      <c r="F115" s="106" t="s">
        <v>333</v>
      </c>
      <c r="G115" s="112"/>
      <c r="H115" s="112"/>
      <c r="I115" s="112"/>
      <c r="J115" s="112"/>
      <c r="K115" s="112"/>
      <c r="L115" s="112"/>
      <c r="M115" s="112"/>
      <c r="N115" s="112"/>
      <c r="O115" s="109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3"/>
      <c r="AL115" s="113"/>
      <c r="AM115" s="112"/>
      <c r="AN115" s="112"/>
      <c r="AO115" s="112">
        <f>AQ115-AM115</f>
        <v>404</v>
      </c>
      <c r="AP115" s="112"/>
      <c r="AQ115" s="112">
        <v>404</v>
      </c>
      <c r="AR115" s="112"/>
      <c r="AS115" s="113"/>
      <c r="AT115" s="112">
        <v>404</v>
      </c>
      <c r="AU115" s="112"/>
      <c r="AV115" s="113"/>
      <c r="AW115" s="108">
        <f>AT115+AV115</f>
        <v>404</v>
      </c>
      <c r="AX115" s="112">
        <f t="shared" si="59"/>
        <v>0</v>
      </c>
      <c r="AY115" s="115"/>
      <c r="AZ115" s="115"/>
      <c r="BA115" s="115"/>
      <c r="BB115" s="112">
        <f>AW115+AY115+AZ115+BA115</f>
        <v>404</v>
      </c>
      <c r="BC115" s="112">
        <f>AX115+AY115</f>
        <v>0</v>
      </c>
    </row>
    <row r="116" spans="1:55" ht="16.5">
      <c r="A116" s="104"/>
      <c r="B116" s="105"/>
      <c r="C116" s="106"/>
      <c r="D116" s="106"/>
      <c r="E116" s="111"/>
      <c r="F116" s="106"/>
      <c r="G116" s="112"/>
      <c r="H116" s="112"/>
      <c r="I116" s="112"/>
      <c r="J116" s="124"/>
      <c r="K116" s="124"/>
      <c r="L116" s="124"/>
      <c r="M116" s="124"/>
      <c r="N116" s="112"/>
      <c r="O116" s="109"/>
      <c r="P116" s="109"/>
      <c r="Q116" s="115"/>
      <c r="R116" s="115"/>
      <c r="S116" s="112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13"/>
      <c r="AL116" s="113"/>
      <c r="AM116" s="125"/>
      <c r="AN116" s="125"/>
      <c r="AO116" s="126"/>
      <c r="AP116" s="126"/>
      <c r="AQ116" s="127"/>
      <c r="AR116" s="126"/>
      <c r="AS116" s="113"/>
      <c r="AT116" s="127"/>
      <c r="AU116" s="126"/>
      <c r="AV116" s="113"/>
      <c r="AW116" s="108"/>
      <c r="AX116" s="112">
        <f t="shared" si="59"/>
        <v>0</v>
      </c>
      <c r="AY116" s="115"/>
      <c r="AZ116" s="115"/>
      <c r="BA116" s="115"/>
      <c r="BB116" s="124"/>
      <c r="BC116" s="115"/>
    </row>
    <row r="117" spans="1:55" s="5" customFormat="1" ht="40.5">
      <c r="A117" s="91">
        <v>902</v>
      </c>
      <c r="B117" s="92" t="s">
        <v>335</v>
      </c>
      <c r="C117" s="95"/>
      <c r="D117" s="95"/>
      <c r="E117" s="94"/>
      <c r="F117" s="95"/>
      <c r="G117" s="143">
        <f aca="true" t="shared" si="84" ref="G117:L117">G118+G121+G127+G134</f>
        <v>185269</v>
      </c>
      <c r="H117" s="143">
        <f t="shared" si="84"/>
        <v>185269</v>
      </c>
      <c r="I117" s="143">
        <f t="shared" si="84"/>
        <v>0</v>
      </c>
      <c r="J117" s="143">
        <f t="shared" si="84"/>
        <v>12132</v>
      </c>
      <c r="K117" s="143">
        <f t="shared" si="84"/>
        <v>197401</v>
      </c>
      <c r="L117" s="143">
        <f t="shared" si="84"/>
        <v>0</v>
      </c>
      <c r="M117" s="143"/>
      <c r="N117" s="143">
        <f aca="true" t="shared" si="85" ref="N117:AE117">N118+N121+N127+N134</f>
        <v>194360</v>
      </c>
      <c r="O117" s="143">
        <f t="shared" si="85"/>
        <v>0</v>
      </c>
      <c r="P117" s="143">
        <f t="shared" si="85"/>
        <v>0</v>
      </c>
      <c r="Q117" s="143">
        <f t="shared" si="85"/>
        <v>194360</v>
      </c>
      <c r="R117" s="143">
        <f t="shared" si="85"/>
        <v>0</v>
      </c>
      <c r="S117" s="143">
        <f t="shared" si="85"/>
        <v>161735</v>
      </c>
      <c r="T117" s="143">
        <f t="shared" si="85"/>
        <v>356095</v>
      </c>
      <c r="U117" s="143">
        <f t="shared" si="85"/>
        <v>0</v>
      </c>
      <c r="V117" s="143">
        <f t="shared" si="85"/>
        <v>356095</v>
      </c>
      <c r="W117" s="143">
        <f t="shared" si="85"/>
        <v>0</v>
      </c>
      <c r="X117" s="143">
        <f t="shared" si="85"/>
        <v>0</v>
      </c>
      <c r="Y117" s="143">
        <f t="shared" si="85"/>
        <v>356095</v>
      </c>
      <c r="Z117" s="143">
        <f t="shared" si="85"/>
        <v>356095</v>
      </c>
      <c r="AA117" s="143">
        <f t="shared" si="85"/>
        <v>0</v>
      </c>
      <c r="AB117" s="143">
        <f t="shared" si="85"/>
        <v>0</v>
      </c>
      <c r="AC117" s="143">
        <f t="shared" si="85"/>
        <v>356095</v>
      </c>
      <c r="AD117" s="143">
        <f t="shared" si="85"/>
        <v>356095</v>
      </c>
      <c r="AE117" s="143">
        <f t="shared" si="85"/>
        <v>0</v>
      </c>
      <c r="AF117" s="143"/>
      <c r="AG117" s="143">
        <f>AG118+AG121+AG127+AG134</f>
        <v>0</v>
      </c>
      <c r="AH117" s="143">
        <f>AH118+AH121+AH127+AH134</f>
        <v>356095</v>
      </c>
      <c r="AI117" s="143"/>
      <c r="AJ117" s="143">
        <f>AJ118+AJ121+AJ127+AJ134</f>
        <v>356095</v>
      </c>
      <c r="AK117" s="143">
        <f>AK118+AK121+AK127+AK134</f>
        <v>0</v>
      </c>
      <c r="AL117" s="143">
        <f>AL118+AL121+AL127+AL134</f>
        <v>0</v>
      </c>
      <c r="AM117" s="143">
        <f>AM118+AM121+AM127+AM134</f>
        <v>356095</v>
      </c>
      <c r="AN117" s="143">
        <f>AN118+AN121+AN127+AN134</f>
        <v>0</v>
      </c>
      <c r="AO117" s="143">
        <f>AO118+AO121+AO127+AO134+AO124+AO130+AO139</f>
        <v>-72454</v>
      </c>
      <c r="AP117" s="143">
        <f>AP118+AP121+AP127+AP134+AP124+AP130+AP139</f>
        <v>0</v>
      </c>
      <c r="AQ117" s="143">
        <f>AQ118+AQ121+AQ127+AQ134+AQ124+AQ130+AQ139</f>
        <v>283641</v>
      </c>
      <c r="AR117" s="143">
        <f>AR118+AR121+AR127+AR134+AR124+AR130+AR139</f>
        <v>2436</v>
      </c>
      <c r="AS117" s="144"/>
      <c r="AT117" s="143">
        <f aca="true" t="shared" si="86" ref="AT117:BC117">AT118+AT121+AT127+AT134+AT124+AT130+AT139</f>
        <v>283641</v>
      </c>
      <c r="AU117" s="143">
        <f t="shared" si="86"/>
        <v>2436</v>
      </c>
      <c r="AV117" s="143">
        <f t="shared" si="86"/>
        <v>0</v>
      </c>
      <c r="AW117" s="143">
        <f t="shared" si="86"/>
        <v>283641</v>
      </c>
      <c r="AX117" s="143">
        <f t="shared" si="86"/>
        <v>2436</v>
      </c>
      <c r="AY117" s="143">
        <f t="shared" si="86"/>
        <v>0</v>
      </c>
      <c r="AZ117" s="143">
        <f t="shared" si="86"/>
        <v>0</v>
      </c>
      <c r="BA117" s="143">
        <f t="shared" si="86"/>
        <v>0</v>
      </c>
      <c r="BB117" s="143">
        <f t="shared" si="86"/>
        <v>283641</v>
      </c>
      <c r="BC117" s="143">
        <f t="shared" si="86"/>
        <v>2436</v>
      </c>
    </row>
    <row r="118" spans="1:55" s="2" customFormat="1" ht="150">
      <c r="A118" s="98"/>
      <c r="B118" s="99" t="s">
        <v>326</v>
      </c>
      <c r="C118" s="100" t="s">
        <v>321</v>
      </c>
      <c r="D118" s="100" t="s">
        <v>324</v>
      </c>
      <c r="E118" s="101"/>
      <c r="F118" s="100"/>
      <c r="G118" s="116">
        <f aca="true" t="shared" si="87" ref="G118:W119">G119</f>
        <v>6211</v>
      </c>
      <c r="H118" s="116">
        <f t="shared" si="87"/>
        <v>6211</v>
      </c>
      <c r="I118" s="116">
        <f t="shared" si="87"/>
        <v>0</v>
      </c>
      <c r="J118" s="116">
        <f t="shared" si="87"/>
        <v>6170</v>
      </c>
      <c r="K118" s="116">
        <f t="shared" si="87"/>
        <v>12381</v>
      </c>
      <c r="L118" s="116">
        <f t="shared" si="87"/>
        <v>0</v>
      </c>
      <c r="M118" s="116"/>
      <c r="N118" s="116">
        <f t="shared" si="87"/>
        <v>13260</v>
      </c>
      <c r="O118" s="116">
        <f t="shared" si="87"/>
        <v>0</v>
      </c>
      <c r="P118" s="116">
        <f t="shared" si="87"/>
        <v>0</v>
      </c>
      <c r="Q118" s="116">
        <f t="shared" si="87"/>
        <v>13260</v>
      </c>
      <c r="R118" s="116">
        <f t="shared" si="87"/>
        <v>0</v>
      </c>
      <c r="S118" s="116">
        <f t="shared" si="87"/>
        <v>-7510</v>
      </c>
      <c r="T118" s="116">
        <f t="shared" si="87"/>
        <v>5750</v>
      </c>
      <c r="U118" s="116">
        <f t="shared" si="87"/>
        <v>0</v>
      </c>
      <c r="V118" s="116">
        <f t="shared" si="87"/>
        <v>5750</v>
      </c>
      <c r="W118" s="116">
        <f t="shared" si="87"/>
        <v>0</v>
      </c>
      <c r="X118" s="116">
        <f aca="true" t="shared" si="88" ref="W118:AM119">X119</f>
        <v>0</v>
      </c>
      <c r="Y118" s="116">
        <f t="shared" si="88"/>
        <v>5750</v>
      </c>
      <c r="Z118" s="116">
        <f t="shared" si="88"/>
        <v>5750</v>
      </c>
      <c r="AA118" s="116">
        <f t="shared" si="88"/>
        <v>0</v>
      </c>
      <c r="AB118" s="116">
        <f t="shared" si="88"/>
        <v>0</v>
      </c>
      <c r="AC118" s="116">
        <f t="shared" si="88"/>
        <v>5750</v>
      </c>
      <c r="AD118" s="116">
        <f t="shared" si="88"/>
        <v>5750</v>
      </c>
      <c r="AE118" s="116">
        <f t="shared" si="88"/>
        <v>0</v>
      </c>
      <c r="AF118" s="116"/>
      <c r="AG118" s="116">
        <f t="shared" si="88"/>
        <v>0</v>
      </c>
      <c r="AH118" s="116">
        <f t="shared" si="88"/>
        <v>5750</v>
      </c>
      <c r="AI118" s="116"/>
      <c r="AJ118" s="116">
        <f t="shared" si="88"/>
        <v>5750</v>
      </c>
      <c r="AK118" s="116">
        <f t="shared" si="88"/>
        <v>0</v>
      </c>
      <c r="AL118" s="116">
        <f t="shared" si="88"/>
        <v>0</v>
      </c>
      <c r="AM118" s="116">
        <f t="shared" si="88"/>
        <v>5750</v>
      </c>
      <c r="AN118" s="116">
        <f aca="true" t="shared" si="89" ref="AK118:AR119">AN119</f>
        <v>0</v>
      </c>
      <c r="AO118" s="116">
        <f t="shared" si="89"/>
        <v>1213</v>
      </c>
      <c r="AP118" s="116">
        <f t="shared" si="89"/>
        <v>0</v>
      </c>
      <c r="AQ118" s="116">
        <f t="shared" si="89"/>
        <v>6963</v>
      </c>
      <c r="AR118" s="116">
        <f t="shared" si="89"/>
        <v>0</v>
      </c>
      <c r="AS118" s="136"/>
      <c r="AT118" s="116">
        <f>AT119</f>
        <v>6963</v>
      </c>
      <c r="AU118" s="116">
        <f aca="true" t="shared" si="90" ref="AU118:BC119">AU119</f>
        <v>0</v>
      </c>
      <c r="AV118" s="116">
        <f t="shared" si="90"/>
        <v>0</v>
      </c>
      <c r="AW118" s="116">
        <f t="shared" si="90"/>
        <v>6963</v>
      </c>
      <c r="AX118" s="116">
        <f t="shared" si="90"/>
        <v>0</v>
      </c>
      <c r="AY118" s="116">
        <f t="shared" si="90"/>
        <v>0</v>
      </c>
      <c r="AZ118" s="116">
        <f t="shared" si="90"/>
        <v>0</v>
      </c>
      <c r="BA118" s="116">
        <f t="shared" si="90"/>
        <v>0</v>
      </c>
      <c r="BB118" s="116">
        <f t="shared" si="90"/>
        <v>6963</v>
      </c>
      <c r="BC118" s="116">
        <f t="shared" si="90"/>
        <v>0</v>
      </c>
    </row>
    <row r="119" spans="1:55" ht="82.5">
      <c r="A119" s="104"/>
      <c r="B119" s="105" t="s">
        <v>325</v>
      </c>
      <c r="C119" s="106" t="s">
        <v>321</v>
      </c>
      <c r="D119" s="106" t="s">
        <v>324</v>
      </c>
      <c r="E119" s="111" t="s">
        <v>405</v>
      </c>
      <c r="F119" s="106"/>
      <c r="G119" s="112">
        <f t="shared" si="87"/>
        <v>6211</v>
      </c>
      <c r="H119" s="112">
        <f t="shared" si="87"/>
        <v>6211</v>
      </c>
      <c r="I119" s="112">
        <f t="shared" si="87"/>
        <v>0</v>
      </c>
      <c r="J119" s="112">
        <f t="shared" si="87"/>
        <v>6170</v>
      </c>
      <c r="K119" s="112">
        <f t="shared" si="87"/>
        <v>12381</v>
      </c>
      <c r="L119" s="112">
        <f t="shared" si="87"/>
        <v>0</v>
      </c>
      <c r="M119" s="112"/>
      <c r="N119" s="112">
        <f t="shared" si="87"/>
        <v>13260</v>
      </c>
      <c r="O119" s="112">
        <f t="shared" si="87"/>
        <v>0</v>
      </c>
      <c r="P119" s="112">
        <f t="shared" si="87"/>
        <v>0</v>
      </c>
      <c r="Q119" s="112">
        <f t="shared" si="87"/>
        <v>13260</v>
      </c>
      <c r="R119" s="112">
        <f t="shared" si="87"/>
        <v>0</v>
      </c>
      <c r="S119" s="112">
        <f>S120</f>
        <v>-7510</v>
      </c>
      <c r="T119" s="112">
        <f t="shared" si="87"/>
        <v>5750</v>
      </c>
      <c r="U119" s="112">
        <f t="shared" si="87"/>
        <v>0</v>
      </c>
      <c r="V119" s="112">
        <f t="shared" si="87"/>
        <v>5750</v>
      </c>
      <c r="W119" s="112">
        <f t="shared" si="88"/>
        <v>0</v>
      </c>
      <c r="X119" s="112">
        <f t="shared" si="88"/>
        <v>0</v>
      </c>
      <c r="Y119" s="112">
        <f t="shared" si="88"/>
        <v>5750</v>
      </c>
      <c r="Z119" s="112">
        <f t="shared" si="88"/>
        <v>5750</v>
      </c>
      <c r="AA119" s="112">
        <f t="shared" si="88"/>
        <v>0</v>
      </c>
      <c r="AB119" s="112">
        <f t="shared" si="88"/>
        <v>0</v>
      </c>
      <c r="AC119" s="112">
        <f t="shared" si="88"/>
        <v>5750</v>
      </c>
      <c r="AD119" s="112">
        <f t="shared" si="88"/>
        <v>5750</v>
      </c>
      <c r="AE119" s="112">
        <f t="shared" si="88"/>
        <v>0</v>
      </c>
      <c r="AF119" s="112"/>
      <c r="AG119" s="112">
        <f t="shared" si="88"/>
        <v>0</v>
      </c>
      <c r="AH119" s="112">
        <f t="shared" si="88"/>
        <v>5750</v>
      </c>
      <c r="AI119" s="112"/>
      <c r="AJ119" s="112">
        <f t="shared" si="88"/>
        <v>5750</v>
      </c>
      <c r="AK119" s="112">
        <f t="shared" si="89"/>
        <v>0</v>
      </c>
      <c r="AL119" s="112">
        <f t="shared" si="89"/>
        <v>0</v>
      </c>
      <c r="AM119" s="112">
        <f t="shared" si="89"/>
        <v>5750</v>
      </c>
      <c r="AN119" s="112">
        <f t="shared" si="89"/>
        <v>0</v>
      </c>
      <c r="AO119" s="112">
        <f t="shared" si="89"/>
        <v>1213</v>
      </c>
      <c r="AP119" s="112">
        <f t="shared" si="89"/>
        <v>0</v>
      </c>
      <c r="AQ119" s="112">
        <f t="shared" si="89"/>
        <v>6963</v>
      </c>
      <c r="AR119" s="112">
        <f t="shared" si="89"/>
        <v>0</v>
      </c>
      <c r="AS119" s="113"/>
      <c r="AT119" s="112">
        <f>AT120</f>
        <v>6963</v>
      </c>
      <c r="AU119" s="112">
        <f t="shared" si="90"/>
        <v>0</v>
      </c>
      <c r="AV119" s="112">
        <f t="shared" si="90"/>
        <v>0</v>
      </c>
      <c r="AW119" s="112">
        <f t="shared" si="90"/>
        <v>6963</v>
      </c>
      <c r="AX119" s="112">
        <f t="shared" si="90"/>
        <v>0</v>
      </c>
      <c r="AY119" s="112">
        <f t="shared" si="90"/>
        <v>0</v>
      </c>
      <c r="AZ119" s="112">
        <f t="shared" si="90"/>
        <v>0</v>
      </c>
      <c r="BA119" s="112">
        <f t="shared" si="90"/>
        <v>0</v>
      </c>
      <c r="BB119" s="112">
        <f t="shared" si="90"/>
        <v>6963</v>
      </c>
      <c r="BC119" s="112">
        <f t="shared" si="90"/>
        <v>0</v>
      </c>
    </row>
    <row r="120" spans="1:55" ht="33">
      <c r="A120" s="110"/>
      <c r="B120" s="105" t="s">
        <v>328</v>
      </c>
      <c r="C120" s="106" t="s">
        <v>321</v>
      </c>
      <c r="D120" s="106" t="s">
        <v>324</v>
      </c>
      <c r="E120" s="111" t="s">
        <v>405</v>
      </c>
      <c r="F120" s="106" t="s">
        <v>329</v>
      </c>
      <c r="G120" s="112">
        <f>H120+I120</f>
        <v>6211</v>
      </c>
      <c r="H120" s="112">
        <f>57869-51658</f>
        <v>6211</v>
      </c>
      <c r="I120" s="112"/>
      <c r="J120" s="112">
        <f>K120-G120</f>
        <v>6170</v>
      </c>
      <c r="K120" s="112">
        <v>12381</v>
      </c>
      <c r="L120" s="112"/>
      <c r="M120" s="112"/>
      <c r="N120" s="112">
        <v>13260</v>
      </c>
      <c r="O120" s="109"/>
      <c r="P120" s="112"/>
      <c r="Q120" s="112">
        <f>P120+N120</f>
        <v>13260</v>
      </c>
      <c r="R120" s="112">
        <f>O120</f>
        <v>0</v>
      </c>
      <c r="S120" s="112">
        <f>T120-Q120</f>
        <v>-7510</v>
      </c>
      <c r="T120" s="112">
        <v>5750</v>
      </c>
      <c r="U120" s="112">
        <f>R120</f>
        <v>0</v>
      </c>
      <c r="V120" s="112">
        <v>5750</v>
      </c>
      <c r="W120" s="112"/>
      <c r="X120" s="112"/>
      <c r="Y120" s="112">
        <f>W120+T120</f>
        <v>5750</v>
      </c>
      <c r="Z120" s="112">
        <f>X120+V120</f>
        <v>5750</v>
      </c>
      <c r="AA120" s="112"/>
      <c r="AB120" s="112"/>
      <c r="AC120" s="112">
        <f>AA120+Y120</f>
        <v>5750</v>
      </c>
      <c r="AD120" s="112">
        <f>AB120+Z120</f>
        <v>5750</v>
      </c>
      <c r="AE120" s="112"/>
      <c r="AF120" s="112"/>
      <c r="AG120" s="112"/>
      <c r="AH120" s="112">
        <f>AE120+AC120</f>
        <v>5750</v>
      </c>
      <c r="AI120" s="112"/>
      <c r="AJ120" s="112">
        <f>AG120+AD120</f>
        <v>5750</v>
      </c>
      <c r="AK120" s="113"/>
      <c r="AL120" s="113"/>
      <c r="AM120" s="112">
        <f>AK120+AH120</f>
        <v>5750</v>
      </c>
      <c r="AN120" s="112">
        <f>AI120</f>
        <v>0</v>
      </c>
      <c r="AO120" s="112">
        <f>AQ120-AM120</f>
        <v>1213</v>
      </c>
      <c r="AP120" s="112">
        <f>AR120-AN120</f>
        <v>0</v>
      </c>
      <c r="AQ120" s="112">
        <v>6963</v>
      </c>
      <c r="AR120" s="112"/>
      <c r="AS120" s="113"/>
      <c r="AT120" s="112">
        <v>6963</v>
      </c>
      <c r="AU120" s="112"/>
      <c r="AV120" s="113"/>
      <c r="AW120" s="108">
        <f>AT120+AV120</f>
        <v>6963</v>
      </c>
      <c r="AX120" s="112">
        <f t="shared" si="59"/>
        <v>0</v>
      </c>
      <c r="AY120" s="115"/>
      <c r="AZ120" s="115"/>
      <c r="BA120" s="115"/>
      <c r="BB120" s="112">
        <f>AW120+AY120+AZ120+BA120</f>
        <v>6963</v>
      </c>
      <c r="BC120" s="112">
        <f>AX120+AY120</f>
        <v>0</v>
      </c>
    </row>
    <row r="121" spans="1:55" s="2" customFormat="1" ht="38.25" hidden="1">
      <c r="A121" s="130"/>
      <c r="B121" s="99" t="s">
        <v>301</v>
      </c>
      <c r="C121" s="100" t="s">
        <v>321</v>
      </c>
      <c r="D121" s="100" t="s">
        <v>341</v>
      </c>
      <c r="E121" s="101"/>
      <c r="F121" s="100"/>
      <c r="G121" s="116">
        <f aca="true" t="shared" si="91" ref="G121:W122">G122</f>
        <v>142800</v>
      </c>
      <c r="H121" s="116">
        <f t="shared" si="91"/>
        <v>142800</v>
      </c>
      <c r="I121" s="116">
        <f t="shared" si="91"/>
        <v>0</v>
      </c>
      <c r="J121" s="116">
        <f t="shared" si="91"/>
        <v>-55429</v>
      </c>
      <c r="K121" s="116">
        <f t="shared" si="91"/>
        <v>87371</v>
      </c>
      <c r="L121" s="116">
        <f t="shared" si="91"/>
        <v>0</v>
      </c>
      <c r="M121" s="116"/>
      <c r="N121" s="116">
        <f t="shared" si="91"/>
        <v>127152</v>
      </c>
      <c r="O121" s="116">
        <f t="shared" si="91"/>
        <v>0</v>
      </c>
      <c r="P121" s="116">
        <f t="shared" si="91"/>
        <v>0</v>
      </c>
      <c r="Q121" s="116">
        <f t="shared" si="91"/>
        <v>127152</v>
      </c>
      <c r="R121" s="116">
        <f t="shared" si="91"/>
        <v>0</v>
      </c>
      <c r="S121" s="116">
        <f t="shared" si="91"/>
        <v>-42490</v>
      </c>
      <c r="T121" s="116">
        <f t="shared" si="91"/>
        <v>84662</v>
      </c>
      <c r="U121" s="116">
        <f t="shared" si="91"/>
        <v>0</v>
      </c>
      <c r="V121" s="116">
        <f t="shared" si="91"/>
        <v>84662</v>
      </c>
      <c r="W121" s="116">
        <f t="shared" si="91"/>
        <v>0</v>
      </c>
      <c r="X121" s="116">
        <f aca="true" t="shared" si="92" ref="W121:AM122">X122</f>
        <v>0</v>
      </c>
      <c r="Y121" s="116">
        <f t="shared" si="92"/>
        <v>84662</v>
      </c>
      <c r="Z121" s="116">
        <f t="shared" si="92"/>
        <v>84662</v>
      </c>
      <c r="AA121" s="116">
        <f t="shared" si="92"/>
        <v>0</v>
      </c>
      <c r="AB121" s="116">
        <f t="shared" si="92"/>
        <v>0</v>
      </c>
      <c r="AC121" s="116">
        <f t="shared" si="92"/>
        <v>84662</v>
      </c>
      <c r="AD121" s="116">
        <f t="shared" si="92"/>
        <v>84662</v>
      </c>
      <c r="AE121" s="116">
        <f t="shared" si="92"/>
        <v>0</v>
      </c>
      <c r="AF121" s="116"/>
      <c r="AG121" s="116">
        <f t="shared" si="92"/>
        <v>0</v>
      </c>
      <c r="AH121" s="116">
        <f t="shared" si="92"/>
        <v>84662</v>
      </c>
      <c r="AI121" s="116"/>
      <c r="AJ121" s="116">
        <f t="shared" si="92"/>
        <v>84662</v>
      </c>
      <c r="AK121" s="116">
        <f t="shared" si="92"/>
        <v>0</v>
      </c>
      <c r="AL121" s="116">
        <f t="shared" si="92"/>
        <v>0</v>
      </c>
      <c r="AM121" s="116">
        <f t="shared" si="92"/>
        <v>84662</v>
      </c>
      <c r="AN121" s="116">
        <f aca="true" t="shared" si="93" ref="AK121:AR122">AN122</f>
        <v>0</v>
      </c>
      <c r="AO121" s="116">
        <f t="shared" si="93"/>
        <v>-84662</v>
      </c>
      <c r="AP121" s="116">
        <f t="shared" si="93"/>
        <v>0</v>
      </c>
      <c r="AQ121" s="116">
        <f t="shared" si="93"/>
        <v>0</v>
      </c>
      <c r="AR121" s="116">
        <f t="shared" si="93"/>
        <v>0</v>
      </c>
      <c r="AS121" s="136"/>
      <c r="AT121" s="116">
        <f>AT122</f>
        <v>0</v>
      </c>
      <c r="AU121" s="116">
        <f>AU122</f>
        <v>0</v>
      </c>
      <c r="AV121" s="136"/>
      <c r="AW121" s="108"/>
      <c r="AX121" s="112">
        <f t="shared" si="59"/>
        <v>0</v>
      </c>
      <c r="AY121" s="137"/>
      <c r="AZ121" s="137"/>
      <c r="BA121" s="137"/>
      <c r="BB121" s="124"/>
      <c r="BC121" s="124"/>
    </row>
    <row r="122" spans="1:55" ht="33" hidden="1">
      <c r="A122" s="110"/>
      <c r="B122" s="105" t="s">
        <v>302</v>
      </c>
      <c r="C122" s="106" t="s">
        <v>321</v>
      </c>
      <c r="D122" s="106" t="s">
        <v>341</v>
      </c>
      <c r="E122" s="111" t="s">
        <v>428</v>
      </c>
      <c r="F122" s="106"/>
      <c r="G122" s="112">
        <f t="shared" si="91"/>
        <v>142800</v>
      </c>
      <c r="H122" s="112">
        <f t="shared" si="91"/>
        <v>142800</v>
      </c>
      <c r="I122" s="112">
        <f t="shared" si="91"/>
        <v>0</v>
      </c>
      <c r="J122" s="112">
        <f t="shared" si="91"/>
        <v>-55429</v>
      </c>
      <c r="K122" s="112">
        <f t="shared" si="91"/>
        <v>87371</v>
      </c>
      <c r="L122" s="112">
        <f t="shared" si="91"/>
        <v>0</v>
      </c>
      <c r="M122" s="112"/>
      <c r="N122" s="112">
        <f t="shared" si="91"/>
        <v>127152</v>
      </c>
      <c r="O122" s="112">
        <f t="shared" si="91"/>
        <v>0</v>
      </c>
      <c r="P122" s="112">
        <f t="shared" si="91"/>
        <v>0</v>
      </c>
      <c r="Q122" s="112">
        <f t="shared" si="91"/>
        <v>127152</v>
      </c>
      <c r="R122" s="112">
        <f t="shared" si="91"/>
        <v>0</v>
      </c>
      <c r="S122" s="112">
        <f t="shared" si="91"/>
        <v>-42490</v>
      </c>
      <c r="T122" s="112">
        <f t="shared" si="91"/>
        <v>84662</v>
      </c>
      <c r="U122" s="112">
        <f t="shared" si="91"/>
        <v>0</v>
      </c>
      <c r="V122" s="112">
        <f t="shared" si="91"/>
        <v>84662</v>
      </c>
      <c r="W122" s="112">
        <f t="shared" si="92"/>
        <v>0</v>
      </c>
      <c r="X122" s="112">
        <f t="shared" si="92"/>
        <v>0</v>
      </c>
      <c r="Y122" s="112">
        <f t="shared" si="92"/>
        <v>84662</v>
      </c>
      <c r="Z122" s="112">
        <f t="shared" si="92"/>
        <v>84662</v>
      </c>
      <c r="AA122" s="112">
        <f t="shared" si="92"/>
        <v>0</v>
      </c>
      <c r="AB122" s="112">
        <f t="shared" si="92"/>
        <v>0</v>
      </c>
      <c r="AC122" s="112">
        <f t="shared" si="92"/>
        <v>84662</v>
      </c>
      <c r="AD122" s="112">
        <f t="shared" si="92"/>
        <v>84662</v>
      </c>
      <c r="AE122" s="112">
        <f t="shared" si="92"/>
        <v>0</v>
      </c>
      <c r="AF122" s="112"/>
      <c r="AG122" s="112">
        <f t="shared" si="92"/>
        <v>0</v>
      </c>
      <c r="AH122" s="112">
        <f t="shared" si="92"/>
        <v>84662</v>
      </c>
      <c r="AI122" s="112"/>
      <c r="AJ122" s="112">
        <f t="shared" si="92"/>
        <v>84662</v>
      </c>
      <c r="AK122" s="112">
        <f t="shared" si="93"/>
        <v>0</v>
      </c>
      <c r="AL122" s="112">
        <f t="shared" si="93"/>
        <v>0</v>
      </c>
      <c r="AM122" s="112">
        <f t="shared" si="93"/>
        <v>84662</v>
      </c>
      <c r="AN122" s="112">
        <f t="shared" si="93"/>
        <v>0</v>
      </c>
      <c r="AO122" s="112">
        <f t="shared" si="93"/>
        <v>-84662</v>
      </c>
      <c r="AP122" s="112">
        <f t="shared" si="93"/>
        <v>0</v>
      </c>
      <c r="AQ122" s="112">
        <f t="shared" si="93"/>
        <v>0</v>
      </c>
      <c r="AR122" s="112">
        <f t="shared" si="93"/>
        <v>0</v>
      </c>
      <c r="AS122" s="113"/>
      <c r="AT122" s="112">
        <f>AT123</f>
        <v>0</v>
      </c>
      <c r="AU122" s="112">
        <f>AU123</f>
        <v>0</v>
      </c>
      <c r="AV122" s="113"/>
      <c r="AW122" s="108"/>
      <c r="AX122" s="112">
        <f t="shared" si="59"/>
        <v>0</v>
      </c>
      <c r="AY122" s="115"/>
      <c r="AZ122" s="115"/>
      <c r="BA122" s="115"/>
      <c r="BB122" s="124"/>
      <c r="BC122" s="124"/>
    </row>
    <row r="123" spans="1:55" ht="16.5" hidden="1">
      <c r="A123" s="110"/>
      <c r="B123" s="105" t="s">
        <v>342</v>
      </c>
      <c r="C123" s="106" t="s">
        <v>321</v>
      </c>
      <c r="D123" s="106" t="s">
        <v>341</v>
      </c>
      <c r="E123" s="111" t="s">
        <v>428</v>
      </c>
      <c r="F123" s="106" t="s">
        <v>296</v>
      </c>
      <c r="G123" s="112">
        <f>H123+I123</f>
        <v>142800</v>
      </c>
      <c r="H123" s="112">
        <v>142800</v>
      </c>
      <c r="I123" s="112"/>
      <c r="J123" s="112">
        <f>K123-G123</f>
        <v>-55429</v>
      </c>
      <c r="K123" s="112">
        <v>87371</v>
      </c>
      <c r="L123" s="112"/>
      <c r="M123" s="112"/>
      <c r="N123" s="112">
        <v>127152</v>
      </c>
      <c r="O123" s="109"/>
      <c r="P123" s="112"/>
      <c r="Q123" s="112">
        <f>P123+N123</f>
        <v>127152</v>
      </c>
      <c r="R123" s="112">
        <f>O123</f>
        <v>0</v>
      </c>
      <c r="S123" s="112">
        <f>T123-Q123</f>
        <v>-42490</v>
      </c>
      <c r="T123" s="112">
        <v>84662</v>
      </c>
      <c r="U123" s="112">
        <f>R123</f>
        <v>0</v>
      </c>
      <c r="V123" s="112">
        <v>84662</v>
      </c>
      <c r="W123" s="112"/>
      <c r="X123" s="112"/>
      <c r="Y123" s="112">
        <f>W123+T123</f>
        <v>84662</v>
      </c>
      <c r="Z123" s="112">
        <f>X123+V123</f>
        <v>84662</v>
      </c>
      <c r="AA123" s="112"/>
      <c r="AB123" s="112"/>
      <c r="AC123" s="112">
        <f>AA123+Y123</f>
        <v>84662</v>
      </c>
      <c r="AD123" s="112">
        <f>AB123+Z123</f>
        <v>84662</v>
      </c>
      <c r="AE123" s="112"/>
      <c r="AF123" s="112"/>
      <c r="AG123" s="112"/>
      <c r="AH123" s="112">
        <f>AE123+AC123</f>
        <v>84662</v>
      </c>
      <c r="AI123" s="112"/>
      <c r="AJ123" s="112">
        <f>AG123+AD123</f>
        <v>84662</v>
      </c>
      <c r="AK123" s="113"/>
      <c r="AL123" s="113"/>
      <c r="AM123" s="112">
        <f>AK123+AH123</f>
        <v>84662</v>
      </c>
      <c r="AN123" s="112">
        <f>AI123</f>
        <v>0</v>
      </c>
      <c r="AO123" s="112">
        <f>AQ123-AM123</f>
        <v>-84662</v>
      </c>
      <c r="AP123" s="112">
        <f>AR123-AN123</f>
        <v>0</v>
      </c>
      <c r="AQ123" s="112"/>
      <c r="AR123" s="112"/>
      <c r="AS123" s="113"/>
      <c r="AT123" s="112"/>
      <c r="AU123" s="112"/>
      <c r="AV123" s="113"/>
      <c r="AW123" s="108"/>
      <c r="AX123" s="112">
        <f t="shared" si="59"/>
        <v>0</v>
      </c>
      <c r="AY123" s="115"/>
      <c r="AZ123" s="115"/>
      <c r="BA123" s="115"/>
      <c r="BB123" s="124"/>
      <c r="BC123" s="124"/>
    </row>
    <row r="124" spans="1:55" ht="18.75">
      <c r="A124" s="110"/>
      <c r="B124" s="99" t="s">
        <v>303</v>
      </c>
      <c r="C124" s="100" t="s">
        <v>321</v>
      </c>
      <c r="D124" s="100" t="s">
        <v>341</v>
      </c>
      <c r="E124" s="101"/>
      <c r="F124" s="100"/>
      <c r="G124" s="112"/>
      <c r="H124" s="112"/>
      <c r="I124" s="112"/>
      <c r="J124" s="112"/>
      <c r="K124" s="112"/>
      <c r="L124" s="112"/>
      <c r="M124" s="112"/>
      <c r="N124" s="112"/>
      <c r="O124" s="109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3"/>
      <c r="AL124" s="113"/>
      <c r="AM124" s="112"/>
      <c r="AN124" s="112"/>
      <c r="AO124" s="112">
        <f>AO125</f>
        <v>5927</v>
      </c>
      <c r="AP124" s="112">
        <f aca="true" t="shared" si="94" ref="AP124:AR125">AP125</f>
        <v>0</v>
      </c>
      <c r="AQ124" s="112">
        <f t="shared" si="94"/>
        <v>5927</v>
      </c>
      <c r="AR124" s="112">
        <f t="shared" si="94"/>
        <v>0</v>
      </c>
      <c r="AS124" s="113"/>
      <c r="AT124" s="112">
        <f>AT125</f>
        <v>5927</v>
      </c>
      <c r="AU124" s="112">
        <f aca="true" t="shared" si="95" ref="AU124:BC125">AU125</f>
        <v>0</v>
      </c>
      <c r="AV124" s="112">
        <f t="shared" si="95"/>
        <v>0</v>
      </c>
      <c r="AW124" s="112">
        <f t="shared" si="95"/>
        <v>5927</v>
      </c>
      <c r="AX124" s="112">
        <f t="shared" si="95"/>
        <v>0</v>
      </c>
      <c r="AY124" s="112">
        <f t="shared" si="95"/>
        <v>0</v>
      </c>
      <c r="AZ124" s="112">
        <f t="shared" si="95"/>
        <v>0</v>
      </c>
      <c r="BA124" s="112">
        <f t="shared" si="95"/>
        <v>0</v>
      </c>
      <c r="BB124" s="112">
        <f t="shared" si="95"/>
        <v>5927</v>
      </c>
      <c r="BC124" s="112">
        <f t="shared" si="95"/>
        <v>0</v>
      </c>
    </row>
    <row r="125" spans="1:55" ht="16.5">
      <c r="A125" s="110"/>
      <c r="B125" s="105" t="s">
        <v>303</v>
      </c>
      <c r="C125" s="106" t="s">
        <v>321</v>
      </c>
      <c r="D125" s="106" t="s">
        <v>341</v>
      </c>
      <c r="E125" s="111" t="s">
        <v>429</v>
      </c>
      <c r="F125" s="106"/>
      <c r="G125" s="112"/>
      <c r="H125" s="112"/>
      <c r="I125" s="112"/>
      <c r="J125" s="112"/>
      <c r="K125" s="112"/>
      <c r="L125" s="112"/>
      <c r="M125" s="112"/>
      <c r="N125" s="112"/>
      <c r="O125" s="109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3"/>
      <c r="AL125" s="113"/>
      <c r="AM125" s="112"/>
      <c r="AN125" s="112"/>
      <c r="AO125" s="112">
        <f>AO126</f>
        <v>5927</v>
      </c>
      <c r="AP125" s="112">
        <f t="shared" si="94"/>
        <v>0</v>
      </c>
      <c r="AQ125" s="112">
        <f t="shared" si="94"/>
        <v>5927</v>
      </c>
      <c r="AR125" s="112">
        <f t="shared" si="94"/>
        <v>0</v>
      </c>
      <c r="AS125" s="113"/>
      <c r="AT125" s="112">
        <f>AT126</f>
        <v>5927</v>
      </c>
      <c r="AU125" s="112">
        <f t="shared" si="95"/>
        <v>0</v>
      </c>
      <c r="AV125" s="112">
        <f t="shared" si="95"/>
        <v>0</v>
      </c>
      <c r="AW125" s="112">
        <f t="shared" si="95"/>
        <v>5927</v>
      </c>
      <c r="AX125" s="112">
        <f t="shared" si="95"/>
        <v>0</v>
      </c>
      <c r="AY125" s="112">
        <f t="shared" si="95"/>
        <v>0</v>
      </c>
      <c r="AZ125" s="112">
        <f t="shared" si="95"/>
        <v>0</v>
      </c>
      <c r="BA125" s="112">
        <f t="shared" si="95"/>
        <v>0</v>
      </c>
      <c r="BB125" s="112">
        <f t="shared" si="95"/>
        <v>5927</v>
      </c>
      <c r="BC125" s="112">
        <f t="shared" si="95"/>
        <v>0</v>
      </c>
    </row>
    <row r="126" spans="1:55" ht="74.25" customHeight="1">
      <c r="A126" s="110"/>
      <c r="B126" s="105" t="s">
        <v>332</v>
      </c>
      <c r="C126" s="106" t="s">
        <v>321</v>
      </c>
      <c r="D126" s="106" t="s">
        <v>341</v>
      </c>
      <c r="E126" s="111" t="s">
        <v>429</v>
      </c>
      <c r="F126" s="106" t="s">
        <v>333</v>
      </c>
      <c r="G126" s="112"/>
      <c r="H126" s="112"/>
      <c r="I126" s="112"/>
      <c r="J126" s="112"/>
      <c r="K126" s="112"/>
      <c r="L126" s="112"/>
      <c r="M126" s="112"/>
      <c r="N126" s="112"/>
      <c r="O126" s="109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3"/>
      <c r="AL126" s="113"/>
      <c r="AM126" s="112"/>
      <c r="AN126" s="112"/>
      <c r="AO126" s="112">
        <f>AQ126-AM126</f>
        <v>5927</v>
      </c>
      <c r="AP126" s="112"/>
      <c r="AQ126" s="112">
        <v>5927</v>
      </c>
      <c r="AR126" s="112"/>
      <c r="AS126" s="113"/>
      <c r="AT126" s="112">
        <v>5927</v>
      </c>
      <c r="AU126" s="112"/>
      <c r="AV126" s="113"/>
      <c r="AW126" s="108">
        <f>AT126+AV126</f>
        <v>5927</v>
      </c>
      <c r="AX126" s="112">
        <f t="shared" si="59"/>
        <v>0</v>
      </c>
      <c r="AY126" s="115"/>
      <c r="AZ126" s="115"/>
      <c r="BA126" s="115"/>
      <c r="BB126" s="112">
        <f>AW126+AY126+AZ126+BA126</f>
        <v>5927</v>
      </c>
      <c r="BC126" s="112">
        <f>AX126+AY126</f>
        <v>0</v>
      </c>
    </row>
    <row r="127" spans="1:55" s="2" customFormat="1" ht="19.5" hidden="1">
      <c r="A127" s="130"/>
      <c r="B127" s="99" t="s">
        <v>303</v>
      </c>
      <c r="C127" s="100" t="s">
        <v>321</v>
      </c>
      <c r="D127" s="100" t="s">
        <v>343</v>
      </c>
      <c r="E127" s="101"/>
      <c r="F127" s="100"/>
      <c r="G127" s="116">
        <f aca="true" t="shared" si="96" ref="G127:L127">G128</f>
        <v>35000</v>
      </c>
      <c r="H127" s="116">
        <f t="shared" si="96"/>
        <v>35000</v>
      </c>
      <c r="I127" s="116">
        <f t="shared" si="96"/>
        <v>0</v>
      </c>
      <c r="J127" s="116">
        <f t="shared" si="96"/>
        <v>0</v>
      </c>
      <c r="K127" s="116">
        <f t="shared" si="96"/>
        <v>35000</v>
      </c>
      <c r="L127" s="116">
        <f t="shared" si="96"/>
        <v>0</v>
      </c>
      <c r="M127" s="116"/>
      <c r="N127" s="116">
        <f aca="true" t="shared" si="97" ref="N127:AE127">N128</f>
        <v>35000</v>
      </c>
      <c r="O127" s="116">
        <f t="shared" si="97"/>
        <v>0</v>
      </c>
      <c r="P127" s="116">
        <f t="shared" si="97"/>
        <v>0</v>
      </c>
      <c r="Q127" s="116">
        <f t="shared" si="97"/>
        <v>35000</v>
      </c>
      <c r="R127" s="116">
        <f t="shared" si="97"/>
        <v>0</v>
      </c>
      <c r="S127" s="116">
        <f t="shared" si="97"/>
        <v>-25310</v>
      </c>
      <c r="T127" s="116">
        <f t="shared" si="97"/>
        <v>9690</v>
      </c>
      <c r="U127" s="116">
        <f t="shared" si="97"/>
        <v>0</v>
      </c>
      <c r="V127" s="116">
        <f t="shared" si="97"/>
        <v>9690</v>
      </c>
      <c r="W127" s="116">
        <f t="shared" si="97"/>
        <v>0</v>
      </c>
      <c r="X127" s="116">
        <f t="shared" si="97"/>
        <v>0</v>
      </c>
      <c r="Y127" s="116">
        <f t="shared" si="97"/>
        <v>9690</v>
      </c>
      <c r="Z127" s="116">
        <f t="shared" si="97"/>
        <v>9690</v>
      </c>
      <c r="AA127" s="116">
        <f t="shared" si="97"/>
        <v>0</v>
      </c>
      <c r="AB127" s="116">
        <f t="shared" si="97"/>
        <v>0</v>
      </c>
      <c r="AC127" s="116">
        <f t="shared" si="97"/>
        <v>9690</v>
      </c>
      <c r="AD127" s="116">
        <f t="shared" si="97"/>
        <v>9690</v>
      </c>
      <c r="AE127" s="116">
        <f t="shared" si="97"/>
        <v>0</v>
      </c>
      <c r="AF127" s="116"/>
      <c r="AG127" s="116">
        <f>AG128</f>
        <v>0</v>
      </c>
      <c r="AH127" s="116">
        <f>AH128</f>
        <v>9690</v>
      </c>
      <c r="AI127" s="116"/>
      <c r="AJ127" s="116">
        <f aca="true" t="shared" si="98" ref="AJ127:AR127">AJ128</f>
        <v>9690</v>
      </c>
      <c r="AK127" s="116">
        <f t="shared" si="98"/>
        <v>0</v>
      </c>
      <c r="AL127" s="116">
        <f t="shared" si="98"/>
        <v>0</v>
      </c>
      <c r="AM127" s="116">
        <f t="shared" si="98"/>
        <v>9690</v>
      </c>
      <c r="AN127" s="116">
        <f t="shared" si="98"/>
        <v>0</v>
      </c>
      <c r="AO127" s="116">
        <f t="shared" si="98"/>
        <v>-9690</v>
      </c>
      <c r="AP127" s="116">
        <f t="shared" si="98"/>
        <v>0</v>
      </c>
      <c r="AQ127" s="116">
        <f t="shared" si="98"/>
        <v>0</v>
      </c>
      <c r="AR127" s="116">
        <f t="shared" si="98"/>
        <v>0</v>
      </c>
      <c r="AS127" s="136"/>
      <c r="AT127" s="116">
        <f>AT128</f>
        <v>0</v>
      </c>
      <c r="AU127" s="116">
        <f>AU128</f>
        <v>0</v>
      </c>
      <c r="AV127" s="136"/>
      <c r="AW127" s="108"/>
      <c r="AX127" s="112">
        <f t="shared" si="59"/>
        <v>0</v>
      </c>
      <c r="AY127" s="137"/>
      <c r="AZ127" s="137"/>
      <c r="BA127" s="137"/>
      <c r="BB127" s="124"/>
      <c r="BC127" s="137"/>
    </row>
    <row r="128" spans="1:55" ht="16.5" hidden="1">
      <c r="A128" s="110"/>
      <c r="B128" s="105" t="s">
        <v>303</v>
      </c>
      <c r="C128" s="106" t="s">
        <v>321</v>
      </c>
      <c r="D128" s="106" t="s">
        <v>343</v>
      </c>
      <c r="E128" s="111" t="s">
        <v>429</v>
      </c>
      <c r="F128" s="106"/>
      <c r="G128" s="112">
        <f aca="true" t="shared" si="99" ref="G128:V128">G129</f>
        <v>35000</v>
      </c>
      <c r="H128" s="112">
        <f t="shared" si="99"/>
        <v>35000</v>
      </c>
      <c r="I128" s="112">
        <f t="shared" si="99"/>
        <v>0</v>
      </c>
      <c r="J128" s="112">
        <f t="shared" si="99"/>
        <v>0</v>
      </c>
      <c r="K128" s="112">
        <f t="shared" si="99"/>
        <v>35000</v>
      </c>
      <c r="L128" s="112">
        <f t="shared" si="99"/>
        <v>0</v>
      </c>
      <c r="M128" s="112"/>
      <c r="N128" s="112">
        <f t="shared" si="99"/>
        <v>35000</v>
      </c>
      <c r="O128" s="112">
        <f t="shared" si="99"/>
        <v>0</v>
      </c>
      <c r="P128" s="112">
        <f t="shared" si="99"/>
        <v>0</v>
      </c>
      <c r="Q128" s="112">
        <f t="shared" si="99"/>
        <v>35000</v>
      </c>
      <c r="R128" s="112">
        <f t="shared" si="99"/>
        <v>0</v>
      </c>
      <c r="S128" s="112">
        <f t="shared" si="99"/>
        <v>-25310</v>
      </c>
      <c r="T128" s="112">
        <f t="shared" si="99"/>
        <v>9690</v>
      </c>
      <c r="U128" s="112">
        <f t="shared" si="99"/>
        <v>0</v>
      </c>
      <c r="V128" s="112">
        <f t="shared" si="99"/>
        <v>9690</v>
      </c>
      <c r="W128" s="112">
        <f aca="true" t="shared" si="100" ref="W128:AJ128">W129</f>
        <v>0</v>
      </c>
      <c r="X128" s="112">
        <f t="shared" si="100"/>
        <v>0</v>
      </c>
      <c r="Y128" s="112">
        <f t="shared" si="100"/>
        <v>9690</v>
      </c>
      <c r="Z128" s="112">
        <f t="shared" si="100"/>
        <v>9690</v>
      </c>
      <c r="AA128" s="112">
        <f t="shared" si="100"/>
        <v>0</v>
      </c>
      <c r="AB128" s="112">
        <f t="shared" si="100"/>
        <v>0</v>
      </c>
      <c r="AC128" s="112">
        <f t="shared" si="100"/>
        <v>9690</v>
      </c>
      <c r="AD128" s="112">
        <f t="shared" si="100"/>
        <v>9690</v>
      </c>
      <c r="AE128" s="112">
        <f t="shared" si="100"/>
        <v>0</v>
      </c>
      <c r="AF128" s="112"/>
      <c r="AG128" s="112">
        <f t="shared" si="100"/>
        <v>0</v>
      </c>
      <c r="AH128" s="112">
        <f t="shared" si="100"/>
        <v>9690</v>
      </c>
      <c r="AI128" s="112"/>
      <c r="AJ128" s="112">
        <f t="shared" si="100"/>
        <v>9690</v>
      </c>
      <c r="AK128" s="112">
        <f aca="true" t="shared" si="101" ref="AK128:AR128">AK129</f>
        <v>0</v>
      </c>
      <c r="AL128" s="112">
        <f t="shared" si="101"/>
        <v>0</v>
      </c>
      <c r="AM128" s="112">
        <f t="shared" si="101"/>
        <v>9690</v>
      </c>
      <c r="AN128" s="112">
        <f t="shared" si="101"/>
        <v>0</v>
      </c>
      <c r="AO128" s="112">
        <f t="shared" si="101"/>
        <v>-9690</v>
      </c>
      <c r="AP128" s="112">
        <f t="shared" si="101"/>
        <v>0</v>
      </c>
      <c r="AQ128" s="112">
        <f t="shared" si="101"/>
        <v>0</v>
      </c>
      <c r="AR128" s="112">
        <f t="shared" si="101"/>
        <v>0</v>
      </c>
      <c r="AS128" s="113"/>
      <c r="AT128" s="112">
        <f>AT129</f>
        <v>0</v>
      </c>
      <c r="AU128" s="112">
        <f>AU129</f>
        <v>0</v>
      </c>
      <c r="AV128" s="113"/>
      <c r="AW128" s="108"/>
      <c r="AX128" s="112">
        <f t="shared" si="59"/>
        <v>0</v>
      </c>
      <c r="AY128" s="115"/>
      <c r="AZ128" s="115"/>
      <c r="BA128" s="115"/>
      <c r="BB128" s="124"/>
      <c r="BC128" s="115"/>
    </row>
    <row r="129" spans="1:55" ht="66" hidden="1">
      <c r="A129" s="110"/>
      <c r="B129" s="105" t="s">
        <v>332</v>
      </c>
      <c r="C129" s="106" t="s">
        <v>321</v>
      </c>
      <c r="D129" s="106" t="s">
        <v>343</v>
      </c>
      <c r="E129" s="111" t="s">
        <v>429</v>
      </c>
      <c r="F129" s="106" t="s">
        <v>333</v>
      </c>
      <c r="G129" s="112">
        <f>H129+I129</f>
        <v>35000</v>
      </c>
      <c r="H129" s="112">
        <v>35000</v>
      </c>
      <c r="I129" s="112"/>
      <c r="J129" s="112">
        <f>K129-G129</f>
        <v>0</v>
      </c>
      <c r="K129" s="112">
        <v>35000</v>
      </c>
      <c r="L129" s="112"/>
      <c r="M129" s="112"/>
      <c r="N129" s="112">
        <v>35000</v>
      </c>
      <c r="O129" s="109"/>
      <c r="P129" s="112"/>
      <c r="Q129" s="112">
        <f>P129+N129</f>
        <v>35000</v>
      </c>
      <c r="R129" s="112">
        <f>O129</f>
        <v>0</v>
      </c>
      <c r="S129" s="112">
        <f>T129-Q129</f>
        <v>-25310</v>
      </c>
      <c r="T129" s="112">
        <v>9690</v>
      </c>
      <c r="U129" s="112">
        <f>R129</f>
        <v>0</v>
      </c>
      <c r="V129" s="112">
        <v>9690</v>
      </c>
      <c r="W129" s="112"/>
      <c r="X129" s="112"/>
      <c r="Y129" s="112">
        <f>W129+T129</f>
        <v>9690</v>
      </c>
      <c r="Z129" s="112">
        <f>X129+V129</f>
        <v>9690</v>
      </c>
      <c r="AA129" s="112"/>
      <c r="AB129" s="112"/>
      <c r="AC129" s="112">
        <f>AA129+Y129</f>
        <v>9690</v>
      </c>
      <c r="AD129" s="112">
        <f>AB129+Z129</f>
        <v>9690</v>
      </c>
      <c r="AE129" s="112"/>
      <c r="AF129" s="112"/>
      <c r="AG129" s="112"/>
      <c r="AH129" s="112">
        <f>AE129+AC129</f>
        <v>9690</v>
      </c>
      <c r="AI129" s="112"/>
      <c r="AJ129" s="112">
        <f>AG129+AD129</f>
        <v>9690</v>
      </c>
      <c r="AK129" s="113"/>
      <c r="AL129" s="113"/>
      <c r="AM129" s="112">
        <f>AK129+AH129</f>
        <v>9690</v>
      </c>
      <c r="AN129" s="112">
        <f>AI129</f>
        <v>0</v>
      </c>
      <c r="AO129" s="112">
        <f>AQ129-AM129</f>
        <v>-9690</v>
      </c>
      <c r="AP129" s="112">
        <f>AR129-AN129</f>
        <v>0</v>
      </c>
      <c r="AQ129" s="112"/>
      <c r="AR129" s="112"/>
      <c r="AS129" s="113"/>
      <c r="AT129" s="112"/>
      <c r="AU129" s="112"/>
      <c r="AV129" s="113"/>
      <c r="AW129" s="108"/>
      <c r="AX129" s="112">
        <f t="shared" si="59"/>
        <v>0</v>
      </c>
      <c r="AY129" s="115"/>
      <c r="AZ129" s="115"/>
      <c r="BA129" s="115"/>
      <c r="BB129" s="124"/>
      <c r="BC129" s="115"/>
    </row>
    <row r="130" spans="1:55" ht="37.5">
      <c r="A130" s="110"/>
      <c r="B130" s="99" t="s">
        <v>304</v>
      </c>
      <c r="C130" s="145" t="s">
        <v>321</v>
      </c>
      <c r="D130" s="145" t="s">
        <v>208</v>
      </c>
      <c r="E130" s="146"/>
      <c r="F130" s="145"/>
      <c r="G130" s="138"/>
      <c r="H130" s="138"/>
      <c r="I130" s="138"/>
      <c r="J130" s="138"/>
      <c r="K130" s="138"/>
      <c r="L130" s="138"/>
      <c r="M130" s="138"/>
      <c r="N130" s="138"/>
      <c r="O130" s="147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48"/>
      <c r="AL130" s="148"/>
      <c r="AM130" s="138"/>
      <c r="AN130" s="138"/>
      <c r="AO130" s="138">
        <f>AO131</f>
        <v>146194</v>
      </c>
      <c r="AP130" s="138">
        <f>AP131</f>
        <v>0</v>
      </c>
      <c r="AQ130" s="138">
        <f>AQ131</f>
        <v>146194</v>
      </c>
      <c r="AR130" s="138">
        <f>AR131</f>
        <v>2436</v>
      </c>
      <c r="AS130" s="113"/>
      <c r="AT130" s="138">
        <f aca="true" t="shared" si="102" ref="AT130:BC130">AT131</f>
        <v>146194</v>
      </c>
      <c r="AU130" s="138">
        <f t="shared" si="102"/>
        <v>2436</v>
      </c>
      <c r="AV130" s="138">
        <f t="shared" si="102"/>
        <v>0</v>
      </c>
      <c r="AW130" s="116">
        <f t="shared" si="102"/>
        <v>146194</v>
      </c>
      <c r="AX130" s="116">
        <f t="shared" si="102"/>
        <v>2436</v>
      </c>
      <c r="AY130" s="116">
        <f t="shared" si="102"/>
        <v>0</v>
      </c>
      <c r="AZ130" s="116">
        <f t="shared" si="102"/>
        <v>0</v>
      </c>
      <c r="BA130" s="116">
        <f t="shared" si="102"/>
        <v>0</v>
      </c>
      <c r="BB130" s="116">
        <f t="shared" si="102"/>
        <v>146194</v>
      </c>
      <c r="BC130" s="116">
        <f t="shared" si="102"/>
        <v>2436</v>
      </c>
    </row>
    <row r="131" spans="1:55" ht="49.5">
      <c r="A131" s="110"/>
      <c r="B131" s="105" t="s">
        <v>305</v>
      </c>
      <c r="C131" s="106" t="s">
        <v>321</v>
      </c>
      <c r="D131" s="106" t="s">
        <v>208</v>
      </c>
      <c r="E131" s="111" t="s">
        <v>422</v>
      </c>
      <c r="F131" s="106"/>
      <c r="G131" s="112"/>
      <c r="H131" s="112"/>
      <c r="I131" s="112"/>
      <c r="J131" s="112"/>
      <c r="K131" s="112"/>
      <c r="L131" s="112"/>
      <c r="M131" s="112"/>
      <c r="N131" s="112"/>
      <c r="O131" s="109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3"/>
      <c r="AL131" s="113"/>
      <c r="AM131" s="112"/>
      <c r="AN131" s="112"/>
      <c r="AO131" s="112">
        <f>AO132+AO133</f>
        <v>146194</v>
      </c>
      <c r="AP131" s="112">
        <f>AP132+AP133</f>
        <v>0</v>
      </c>
      <c r="AQ131" s="112">
        <f>AQ132+AQ133</f>
        <v>146194</v>
      </c>
      <c r="AR131" s="112">
        <f>AR132+AR133</f>
        <v>2436</v>
      </c>
      <c r="AS131" s="113"/>
      <c r="AT131" s="112">
        <f aca="true" t="shared" si="103" ref="AT131:BC131">AT132+AT133</f>
        <v>146194</v>
      </c>
      <c r="AU131" s="112">
        <f t="shared" si="103"/>
        <v>2436</v>
      </c>
      <c r="AV131" s="112">
        <f t="shared" si="103"/>
        <v>0</v>
      </c>
      <c r="AW131" s="112">
        <f t="shared" si="103"/>
        <v>146194</v>
      </c>
      <c r="AX131" s="112">
        <f t="shared" si="103"/>
        <v>2436</v>
      </c>
      <c r="AY131" s="112">
        <f t="shared" si="103"/>
        <v>0</v>
      </c>
      <c r="AZ131" s="112">
        <f t="shared" si="103"/>
        <v>0</v>
      </c>
      <c r="BA131" s="112">
        <f t="shared" si="103"/>
        <v>0</v>
      </c>
      <c r="BB131" s="112">
        <f t="shared" si="103"/>
        <v>146194</v>
      </c>
      <c r="BC131" s="112">
        <f t="shared" si="103"/>
        <v>2436</v>
      </c>
    </row>
    <row r="132" spans="1:55" ht="66">
      <c r="A132" s="110"/>
      <c r="B132" s="105" t="s">
        <v>332</v>
      </c>
      <c r="C132" s="106" t="s">
        <v>321</v>
      </c>
      <c r="D132" s="106" t="s">
        <v>208</v>
      </c>
      <c r="E132" s="111" t="s">
        <v>422</v>
      </c>
      <c r="F132" s="106" t="s">
        <v>333</v>
      </c>
      <c r="G132" s="112"/>
      <c r="H132" s="112"/>
      <c r="I132" s="112"/>
      <c r="J132" s="112"/>
      <c r="K132" s="112"/>
      <c r="L132" s="112"/>
      <c r="M132" s="112"/>
      <c r="N132" s="112"/>
      <c r="O132" s="109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3"/>
      <c r="AL132" s="113"/>
      <c r="AM132" s="112"/>
      <c r="AN132" s="112"/>
      <c r="AO132" s="112">
        <f>AQ132-AM132</f>
        <v>130394</v>
      </c>
      <c r="AP132" s="112"/>
      <c r="AQ132" s="112">
        <v>130394</v>
      </c>
      <c r="AR132" s="112">
        <v>2436</v>
      </c>
      <c r="AS132" s="113"/>
      <c r="AT132" s="112">
        <v>130394</v>
      </c>
      <c r="AU132" s="112">
        <v>2436</v>
      </c>
      <c r="AV132" s="113"/>
      <c r="AW132" s="108">
        <f>AT132+AV132</f>
        <v>130394</v>
      </c>
      <c r="AX132" s="112">
        <f t="shared" si="59"/>
        <v>2436</v>
      </c>
      <c r="AY132" s="115"/>
      <c r="AZ132" s="115"/>
      <c r="BA132" s="115"/>
      <c r="BB132" s="112">
        <f>AW132+AY132+AZ132+BA132</f>
        <v>130394</v>
      </c>
      <c r="BC132" s="112">
        <f>AX132+AY132</f>
        <v>2436</v>
      </c>
    </row>
    <row r="133" spans="1:55" ht="121.5" customHeight="1">
      <c r="A133" s="110"/>
      <c r="B133" s="105" t="s">
        <v>291</v>
      </c>
      <c r="C133" s="106" t="s">
        <v>321</v>
      </c>
      <c r="D133" s="106" t="s">
        <v>208</v>
      </c>
      <c r="E133" s="111" t="s">
        <v>422</v>
      </c>
      <c r="F133" s="106" t="s">
        <v>292</v>
      </c>
      <c r="G133" s="112"/>
      <c r="H133" s="112"/>
      <c r="I133" s="112"/>
      <c r="J133" s="112"/>
      <c r="K133" s="112"/>
      <c r="L133" s="112"/>
      <c r="M133" s="112"/>
      <c r="N133" s="112"/>
      <c r="O133" s="109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3"/>
      <c r="AL133" s="113"/>
      <c r="AM133" s="112"/>
      <c r="AN133" s="112"/>
      <c r="AO133" s="112">
        <f>AQ133-AM133</f>
        <v>15800</v>
      </c>
      <c r="AP133" s="112"/>
      <c r="AQ133" s="112">
        <f>15800</f>
        <v>15800</v>
      </c>
      <c r="AR133" s="112"/>
      <c r="AS133" s="113"/>
      <c r="AT133" s="112">
        <f>15800</f>
        <v>15800</v>
      </c>
      <c r="AU133" s="112"/>
      <c r="AV133" s="113"/>
      <c r="AW133" s="108">
        <f>AT133+AV133</f>
        <v>15800</v>
      </c>
      <c r="AX133" s="112">
        <f t="shared" si="59"/>
        <v>0</v>
      </c>
      <c r="AY133" s="115"/>
      <c r="AZ133" s="115"/>
      <c r="BA133" s="115"/>
      <c r="BB133" s="112">
        <f>AW133+AY133+AZ133+BA133</f>
        <v>15800</v>
      </c>
      <c r="BC133" s="112">
        <f>AX133+AY133</f>
        <v>0</v>
      </c>
    </row>
    <row r="134" spans="1:55" s="2" customFormat="1" ht="37.5" hidden="1">
      <c r="A134" s="129"/>
      <c r="B134" s="99" t="s">
        <v>304</v>
      </c>
      <c r="C134" s="100" t="s">
        <v>321</v>
      </c>
      <c r="D134" s="100" t="s">
        <v>331</v>
      </c>
      <c r="E134" s="101"/>
      <c r="F134" s="100"/>
      <c r="G134" s="116">
        <f aca="true" t="shared" si="104" ref="G134:AR134">G135</f>
        <v>1258</v>
      </c>
      <c r="H134" s="116">
        <f t="shared" si="104"/>
        <v>1258</v>
      </c>
      <c r="I134" s="116">
        <f t="shared" si="104"/>
        <v>0</v>
      </c>
      <c r="J134" s="116">
        <f>J135</f>
        <v>61391</v>
      </c>
      <c r="K134" s="116">
        <f t="shared" si="104"/>
        <v>62649</v>
      </c>
      <c r="L134" s="116">
        <f t="shared" si="104"/>
        <v>0</v>
      </c>
      <c r="M134" s="116"/>
      <c r="N134" s="116">
        <f t="shared" si="104"/>
        <v>18948</v>
      </c>
      <c r="O134" s="116">
        <f t="shared" si="104"/>
        <v>0</v>
      </c>
      <c r="P134" s="116">
        <f t="shared" si="104"/>
        <v>0</v>
      </c>
      <c r="Q134" s="116">
        <f t="shared" si="104"/>
        <v>18948</v>
      </c>
      <c r="R134" s="116">
        <f t="shared" si="104"/>
        <v>0</v>
      </c>
      <c r="S134" s="116">
        <f t="shared" si="104"/>
        <v>237045</v>
      </c>
      <c r="T134" s="116">
        <f t="shared" si="104"/>
        <v>255993</v>
      </c>
      <c r="U134" s="116">
        <f t="shared" si="104"/>
        <v>0</v>
      </c>
      <c r="V134" s="116">
        <f t="shared" si="104"/>
        <v>255993</v>
      </c>
      <c r="W134" s="116">
        <f t="shared" si="104"/>
        <v>0</v>
      </c>
      <c r="X134" s="116">
        <f t="shared" si="104"/>
        <v>0</v>
      </c>
      <c r="Y134" s="116">
        <f t="shared" si="104"/>
        <v>255993</v>
      </c>
      <c r="Z134" s="116">
        <f t="shared" si="104"/>
        <v>255993</v>
      </c>
      <c r="AA134" s="116">
        <f t="shared" si="104"/>
        <v>0</v>
      </c>
      <c r="AB134" s="116">
        <f t="shared" si="104"/>
        <v>0</v>
      </c>
      <c r="AC134" s="116">
        <f t="shared" si="104"/>
        <v>255993</v>
      </c>
      <c r="AD134" s="116">
        <f t="shared" si="104"/>
        <v>255993</v>
      </c>
      <c r="AE134" s="116">
        <f t="shared" si="104"/>
        <v>0</v>
      </c>
      <c r="AF134" s="116"/>
      <c r="AG134" s="116">
        <f t="shared" si="104"/>
        <v>0</v>
      </c>
      <c r="AH134" s="116">
        <f t="shared" si="104"/>
        <v>255993</v>
      </c>
      <c r="AI134" s="116"/>
      <c r="AJ134" s="116">
        <f t="shared" si="104"/>
        <v>255993</v>
      </c>
      <c r="AK134" s="116">
        <f t="shared" si="104"/>
        <v>0</v>
      </c>
      <c r="AL134" s="116">
        <f t="shared" si="104"/>
        <v>0</v>
      </c>
      <c r="AM134" s="116">
        <f t="shared" si="104"/>
        <v>255993</v>
      </c>
      <c r="AN134" s="116">
        <f t="shared" si="104"/>
        <v>0</v>
      </c>
      <c r="AO134" s="116">
        <f t="shared" si="104"/>
        <v>-255993</v>
      </c>
      <c r="AP134" s="116">
        <f t="shared" si="104"/>
        <v>0</v>
      </c>
      <c r="AQ134" s="116">
        <f t="shared" si="104"/>
        <v>0</v>
      </c>
      <c r="AR134" s="116">
        <f t="shared" si="104"/>
        <v>0</v>
      </c>
      <c r="AS134" s="136"/>
      <c r="AT134" s="116">
        <f>AT135</f>
        <v>0</v>
      </c>
      <c r="AU134" s="116">
        <f>AU135</f>
        <v>0</v>
      </c>
      <c r="AV134" s="136"/>
      <c r="AW134" s="108"/>
      <c r="AX134" s="112">
        <f t="shared" si="59"/>
        <v>0</v>
      </c>
      <c r="AY134" s="137"/>
      <c r="AZ134" s="137"/>
      <c r="BA134" s="137"/>
      <c r="BB134" s="124"/>
      <c r="BC134" s="137"/>
    </row>
    <row r="135" spans="1:55" ht="49.5" hidden="1">
      <c r="A135" s="104"/>
      <c r="B135" s="105" t="s">
        <v>305</v>
      </c>
      <c r="C135" s="106" t="s">
        <v>321</v>
      </c>
      <c r="D135" s="106" t="s">
        <v>331</v>
      </c>
      <c r="E135" s="111" t="s">
        <v>422</v>
      </c>
      <c r="F135" s="106"/>
      <c r="G135" s="112">
        <f>G136</f>
        <v>1258</v>
      </c>
      <c r="H135" s="112">
        <f>H136</f>
        <v>1258</v>
      </c>
      <c r="I135" s="112">
        <f>I136</f>
        <v>0</v>
      </c>
      <c r="J135" s="112">
        <f aca="true" t="shared" si="105" ref="J135:Q135">J136+J137</f>
        <v>61391</v>
      </c>
      <c r="K135" s="112">
        <f t="shared" si="105"/>
        <v>62649</v>
      </c>
      <c r="L135" s="112">
        <f t="shared" si="105"/>
        <v>0</v>
      </c>
      <c r="M135" s="112"/>
      <c r="N135" s="112">
        <f t="shared" si="105"/>
        <v>18948</v>
      </c>
      <c r="O135" s="112">
        <f t="shared" si="105"/>
        <v>0</v>
      </c>
      <c r="P135" s="112">
        <f t="shared" si="105"/>
        <v>0</v>
      </c>
      <c r="Q135" s="112">
        <f t="shared" si="105"/>
        <v>18948</v>
      </c>
      <c r="R135" s="112">
        <f>R136+R137</f>
        <v>0</v>
      </c>
      <c r="S135" s="112">
        <f aca="true" t="shared" si="106" ref="S135:Z135">S136+S137+S138</f>
        <v>237045</v>
      </c>
      <c r="T135" s="112">
        <f t="shared" si="106"/>
        <v>255993</v>
      </c>
      <c r="U135" s="112">
        <f t="shared" si="106"/>
        <v>0</v>
      </c>
      <c r="V135" s="112">
        <f t="shared" si="106"/>
        <v>255993</v>
      </c>
      <c r="W135" s="112">
        <f t="shared" si="106"/>
        <v>0</v>
      </c>
      <c r="X135" s="112">
        <f t="shared" si="106"/>
        <v>0</v>
      </c>
      <c r="Y135" s="112">
        <f t="shared" si="106"/>
        <v>255993</v>
      </c>
      <c r="Z135" s="112">
        <f t="shared" si="106"/>
        <v>255993</v>
      </c>
      <c r="AA135" s="112">
        <f aca="true" t="shared" si="107" ref="AA135:AJ135">AA136+AA137+AA138</f>
        <v>0</v>
      </c>
      <c r="AB135" s="112">
        <f t="shared" si="107"/>
        <v>0</v>
      </c>
      <c r="AC135" s="112">
        <f t="shared" si="107"/>
        <v>255993</v>
      </c>
      <c r="AD135" s="112">
        <f t="shared" si="107"/>
        <v>255993</v>
      </c>
      <c r="AE135" s="112">
        <f t="shared" si="107"/>
        <v>0</v>
      </c>
      <c r="AF135" s="112"/>
      <c r="AG135" s="112">
        <f t="shared" si="107"/>
        <v>0</v>
      </c>
      <c r="AH135" s="112">
        <f t="shared" si="107"/>
        <v>255993</v>
      </c>
      <c r="AI135" s="112"/>
      <c r="AJ135" s="112">
        <f t="shared" si="107"/>
        <v>255993</v>
      </c>
      <c r="AK135" s="112">
        <f aca="true" t="shared" si="108" ref="AK135:AR135">AK136+AK137+AK138</f>
        <v>0</v>
      </c>
      <c r="AL135" s="112">
        <f t="shared" si="108"/>
        <v>0</v>
      </c>
      <c r="AM135" s="112">
        <f t="shared" si="108"/>
        <v>255993</v>
      </c>
      <c r="AN135" s="112">
        <f t="shared" si="108"/>
        <v>0</v>
      </c>
      <c r="AO135" s="112">
        <f t="shared" si="108"/>
        <v>-255993</v>
      </c>
      <c r="AP135" s="112">
        <f t="shared" si="108"/>
        <v>0</v>
      </c>
      <c r="AQ135" s="112">
        <f t="shared" si="108"/>
        <v>0</v>
      </c>
      <c r="AR135" s="112">
        <f t="shared" si="108"/>
        <v>0</v>
      </c>
      <c r="AS135" s="113"/>
      <c r="AT135" s="112">
        <f>AT136+AT137+AT138</f>
        <v>0</v>
      </c>
      <c r="AU135" s="112">
        <f>AU136+AU137+AU138</f>
        <v>0</v>
      </c>
      <c r="AV135" s="113"/>
      <c r="AW135" s="108"/>
      <c r="AX135" s="112">
        <f t="shared" si="59"/>
        <v>0</v>
      </c>
      <c r="AY135" s="115"/>
      <c r="AZ135" s="115"/>
      <c r="BA135" s="115"/>
      <c r="BB135" s="124"/>
      <c r="BC135" s="115"/>
    </row>
    <row r="136" spans="1:55" ht="66" hidden="1">
      <c r="A136" s="104"/>
      <c r="B136" s="105" t="s">
        <v>332</v>
      </c>
      <c r="C136" s="106" t="s">
        <v>321</v>
      </c>
      <c r="D136" s="106" t="s">
        <v>331</v>
      </c>
      <c r="E136" s="111" t="s">
        <v>422</v>
      </c>
      <c r="F136" s="106" t="s">
        <v>333</v>
      </c>
      <c r="G136" s="112">
        <f>H136+I136</f>
        <v>1258</v>
      </c>
      <c r="H136" s="112">
        <v>1258</v>
      </c>
      <c r="I136" s="112"/>
      <c r="J136" s="112">
        <f>K136-G136</f>
        <v>-1044</v>
      </c>
      <c r="K136" s="112">
        <f>214</f>
        <v>214</v>
      </c>
      <c r="L136" s="112"/>
      <c r="M136" s="112"/>
      <c r="N136" s="112">
        <f>230</f>
        <v>230</v>
      </c>
      <c r="O136" s="109"/>
      <c r="P136" s="112"/>
      <c r="Q136" s="112">
        <f>P136+N136</f>
        <v>230</v>
      </c>
      <c r="R136" s="112">
        <f>O136</f>
        <v>0</v>
      </c>
      <c r="S136" s="112">
        <f>T136-Q136</f>
        <v>246073</v>
      </c>
      <c r="T136" s="112">
        <v>246303</v>
      </c>
      <c r="U136" s="112">
        <f>R136</f>
        <v>0</v>
      </c>
      <c r="V136" s="112">
        <v>246303</v>
      </c>
      <c r="W136" s="112"/>
      <c r="X136" s="112"/>
      <c r="Y136" s="112">
        <f>W136+T136</f>
        <v>246303</v>
      </c>
      <c r="Z136" s="112">
        <f>X136+V136</f>
        <v>246303</v>
      </c>
      <c r="AA136" s="112"/>
      <c r="AB136" s="112"/>
      <c r="AC136" s="112">
        <f>AA136+Y136</f>
        <v>246303</v>
      </c>
      <c r="AD136" s="112">
        <f>AB136+Z136</f>
        <v>246303</v>
      </c>
      <c r="AE136" s="112"/>
      <c r="AF136" s="112"/>
      <c r="AG136" s="112"/>
      <c r="AH136" s="112">
        <f>AE136+AC136</f>
        <v>246303</v>
      </c>
      <c r="AI136" s="112"/>
      <c r="AJ136" s="112">
        <f>AG136+AD136</f>
        <v>246303</v>
      </c>
      <c r="AK136" s="113"/>
      <c r="AL136" s="113"/>
      <c r="AM136" s="112">
        <f>AK136+AH136</f>
        <v>246303</v>
      </c>
      <c r="AN136" s="112">
        <f>AI136</f>
        <v>0</v>
      </c>
      <c r="AO136" s="112">
        <f>AQ136-AM136</f>
        <v>-246303</v>
      </c>
      <c r="AP136" s="112">
        <f>AR136-AN136</f>
        <v>0</v>
      </c>
      <c r="AQ136" s="112"/>
      <c r="AR136" s="112"/>
      <c r="AS136" s="113"/>
      <c r="AT136" s="112"/>
      <c r="AU136" s="112"/>
      <c r="AV136" s="113"/>
      <c r="AW136" s="108"/>
      <c r="AX136" s="112">
        <f t="shared" si="59"/>
        <v>0</v>
      </c>
      <c r="AY136" s="115"/>
      <c r="AZ136" s="115"/>
      <c r="BA136" s="115"/>
      <c r="BB136" s="124"/>
      <c r="BC136" s="115"/>
    </row>
    <row r="137" spans="1:55" ht="16.5" hidden="1">
      <c r="A137" s="104"/>
      <c r="B137" s="105" t="s">
        <v>45</v>
      </c>
      <c r="C137" s="106" t="s">
        <v>321</v>
      </c>
      <c r="D137" s="106" t="s">
        <v>331</v>
      </c>
      <c r="E137" s="132" t="s">
        <v>422</v>
      </c>
      <c r="F137" s="106" t="s">
        <v>46</v>
      </c>
      <c r="G137" s="112"/>
      <c r="H137" s="112"/>
      <c r="I137" s="112"/>
      <c r="J137" s="112">
        <f>K137-G137</f>
        <v>62435</v>
      </c>
      <c r="K137" s="112">
        <v>62435</v>
      </c>
      <c r="L137" s="124"/>
      <c r="M137" s="124"/>
      <c r="N137" s="112">
        <v>18718</v>
      </c>
      <c r="O137" s="109"/>
      <c r="P137" s="112"/>
      <c r="Q137" s="112">
        <f>P137+N137</f>
        <v>18718</v>
      </c>
      <c r="R137" s="112">
        <f>O137</f>
        <v>0</v>
      </c>
      <c r="S137" s="112">
        <f>T137-Q137</f>
        <v>-18718</v>
      </c>
      <c r="T137" s="112"/>
      <c r="U137" s="112">
        <f>R137</f>
        <v>0</v>
      </c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3"/>
      <c r="AL137" s="113"/>
      <c r="AM137" s="124"/>
      <c r="AN137" s="124"/>
      <c r="AO137" s="112"/>
      <c r="AP137" s="112"/>
      <c r="AQ137" s="112"/>
      <c r="AR137" s="112"/>
      <c r="AS137" s="113"/>
      <c r="AT137" s="112"/>
      <c r="AU137" s="112"/>
      <c r="AV137" s="113"/>
      <c r="AW137" s="108"/>
      <c r="AX137" s="112">
        <f t="shared" si="59"/>
        <v>0</v>
      </c>
      <c r="AY137" s="115"/>
      <c r="AZ137" s="115"/>
      <c r="BA137" s="115"/>
      <c r="BB137" s="124"/>
      <c r="BC137" s="115"/>
    </row>
    <row r="138" spans="1:55" ht="115.5" hidden="1">
      <c r="A138" s="104"/>
      <c r="B138" s="105" t="s">
        <v>291</v>
      </c>
      <c r="C138" s="106" t="s">
        <v>321</v>
      </c>
      <c r="D138" s="106" t="s">
        <v>331</v>
      </c>
      <c r="E138" s="111" t="s">
        <v>422</v>
      </c>
      <c r="F138" s="106" t="s">
        <v>292</v>
      </c>
      <c r="G138" s="112"/>
      <c r="H138" s="112"/>
      <c r="I138" s="112"/>
      <c r="J138" s="112"/>
      <c r="K138" s="112"/>
      <c r="L138" s="124"/>
      <c r="M138" s="124"/>
      <c r="N138" s="112"/>
      <c r="O138" s="109"/>
      <c r="P138" s="112"/>
      <c r="Q138" s="112"/>
      <c r="R138" s="112"/>
      <c r="S138" s="112">
        <f>T138-Q138</f>
        <v>9690</v>
      </c>
      <c r="T138" s="112">
        <v>9690</v>
      </c>
      <c r="U138" s="112"/>
      <c r="V138" s="112">
        <v>9690</v>
      </c>
      <c r="W138" s="112"/>
      <c r="X138" s="112"/>
      <c r="Y138" s="112">
        <f>W138+T138</f>
        <v>9690</v>
      </c>
      <c r="Z138" s="112">
        <f>X138+V138</f>
        <v>9690</v>
      </c>
      <c r="AA138" s="112"/>
      <c r="AB138" s="112"/>
      <c r="AC138" s="112">
        <f>AA138+Y138</f>
        <v>9690</v>
      </c>
      <c r="AD138" s="112">
        <f>AB138+Z138</f>
        <v>9690</v>
      </c>
      <c r="AE138" s="112"/>
      <c r="AF138" s="112"/>
      <c r="AG138" s="112"/>
      <c r="AH138" s="112">
        <f>AE138+AC138</f>
        <v>9690</v>
      </c>
      <c r="AI138" s="112"/>
      <c r="AJ138" s="112">
        <f>AG138+AD138</f>
        <v>9690</v>
      </c>
      <c r="AK138" s="112"/>
      <c r="AL138" s="112"/>
      <c r="AM138" s="112">
        <f>AK138+AH138</f>
        <v>9690</v>
      </c>
      <c r="AN138" s="112">
        <f>AI138</f>
        <v>0</v>
      </c>
      <c r="AO138" s="112">
        <f>AQ138-AM138</f>
        <v>-9690</v>
      </c>
      <c r="AP138" s="112">
        <f>AR138-AN138</f>
        <v>0</v>
      </c>
      <c r="AQ138" s="112"/>
      <c r="AR138" s="112"/>
      <c r="AS138" s="113"/>
      <c r="AT138" s="112"/>
      <c r="AU138" s="112"/>
      <c r="AV138" s="113"/>
      <c r="AW138" s="108"/>
      <c r="AX138" s="112">
        <f t="shared" si="59"/>
        <v>0</v>
      </c>
      <c r="AY138" s="115"/>
      <c r="AZ138" s="115"/>
      <c r="BA138" s="115"/>
      <c r="BB138" s="124"/>
      <c r="BC138" s="115"/>
    </row>
    <row r="139" spans="1:55" s="6" customFormat="1" ht="56.25">
      <c r="A139" s="120"/>
      <c r="B139" s="99" t="s">
        <v>209</v>
      </c>
      <c r="C139" s="100" t="s">
        <v>208</v>
      </c>
      <c r="D139" s="100" t="s">
        <v>321</v>
      </c>
      <c r="E139" s="101"/>
      <c r="F139" s="100"/>
      <c r="G139" s="116"/>
      <c r="H139" s="116"/>
      <c r="I139" s="116"/>
      <c r="J139" s="116"/>
      <c r="K139" s="116"/>
      <c r="L139" s="122"/>
      <c r="M139" s="122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>
        <f>AO140</f>
        <v>124557</v>
      </c>
      <c r="AP139" s="116">
        <f aca="true" t="shared" si="109" ref="AP139:AR140">AP140</f>
        <v>0</v>
      </c>
      <c r="AQ139" s="116">
        <f t="shared" si="109"/>
        <v>124557</v>
      </c>
      <c r="AR139" s="116">
        <f t="shared" si="109"/>
        <v>0</v>
      </c>
      <c r="AS139" s="121"/>
      <c r="AT139" s="116">
        <f>AT140</f>
        <v>124557</v>
      </c>
      <c r="AU139" s="116">
        <f aca="true" t="shared" si="110" ref="AU139:BC140">AU140</f>
        <v>0</v>
      </c>
      <c r="AV139" s="116">
        <f t="shared" si="110"/>
        <v>0</v>
      </c>
      <c r="AW139" s="116">
        <f t="shared" si="110"/>
        <v>124557</v>
      </c>
      <c r="AX139" s="116">
        <f t="shared" si="110"/>
        <v>0</v>
      </c>
      <c r="AY139" s="116">
        <f t="shared" si="110"/>
        <v>0</v>
      </c>
      <c r="AZ139" s="116">
        <f t="shared" si="110"/>
        <v>0</v>
      </c>
      <c r="BA139" s="116">
        <f t="shared" si="110"/>
        <v>0</v>
      </c>
      <c r="BB139" s="116">
        <f t="shared" si="110"/>
        <v>124557</v>
      </c>
      <c r="BC139" s="116">
        <f t="shared" si="110"/>
        <v>0</v>
      </c>
    </row>
    <row r="140" spans="1:55" ht="33">
      <c r="A140" s="104"/>
      <c r="B140" s="105" t="s">
        <v>302</v>
      </c>
      <c r="C140" s="106" t="s">
        <v>208</v>
      </c>
      <c r="D140" s="106" t="s">
        <v>321</v>
      </c>
      <c r="E140" s="111" t="s">
        <v>428</v>
      </c>
      <c r="F140" s="106"/>
      <c r="G140" s="112"/>
      <c r="H140" s="112"/>
      <c r="I140" s="112"/>
      <c r="J140" s="112"/>
      <c r="K140" s="112"/>
      <c r="L140" s="124"/>
      <c r="M140" s="124"/>
      <c r="N140" s="112"/>
      <c r="O140" s="109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>
        <f>AO141</f>
        <v>124557</v>
      </c>
      <c r="AP140" s="112">
        <f t="shared" si="109"/>
        <v>0</v>
      </c>
      <c r="AQ140" s="112">
        <f t="shared" si="109"/>
        <v>124557</v>
      </c>
      <c r="AR140" s="112">
        <f t="shared" si="109"/>
        <v>0</v>
      </c>
      <c r="AS140" s="113"/>
      <c r="AT140" s="112">
        <f>AT141</f>
        <v>124557</v>
      </c>
      <c r="AU140" s="112">
        <f t="shared" si="110"/>
        <v>0</v>
      </c>
      <c r="AV140" s="112">
        <f t="shared" si="110"/>
        <v>0</v>
      </c>
      <c r="AW140" s="112">
        <f t="shared" si="110"/>
        <v>124557</v>
      </c>
      <c r="AX140" s="112">
        <f t="shared" si="110"/>
        <v>0</v>
      </c>
      <c r="AY140" s="112">
        <f t="shared" si="110"/>
        <v>0</v>
      </c>
      <c r="AZ140" s="112">
        <f t="shared" si="110"/>
        <v>0</v>
      </c>
      <c r="BA140" s="112">
        <f t="shared" si="110"/>
        <v>0</v>
      </c>
      <c r="BB140" s="112">
        <f t="shared" si="110"/>
        <v>124557</v>
      </c>
      <c r="BC140" s="112">
        <f t="shared" si="110"/>
        <v>0</v>
      </c>
    </row>
    <row r="141" spans="1:55" ht="16.5">
      <c r="A141" s="104"/>
      <c r="B141" s="105" t="s">
        <v>342</v>
      </c>
      <c r="C141" s="106" t="s">
        <v>208</v>
      </c>
      <c r="D141" s="106" t="s">
        <v>321</v>
      </c>
      <c r="E141" s="111" t="s">
        <v>428</v>
      </c>
      <c r="F141" s="106" t="s">
        <v>296</v>
      </c>
      <c r="G141" s="112"/>
      <c r="H141" s="112"/>
      <c r="I141" s="112"/>
      <c r="J141" s="112"/>
      <c r="K141" s="112"/>
      <c r="L141" s="124"/>
      <c r="M141" s="124"/>
      <c r="N141" s="112"/>
      <c r="O141" s="109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>
        <f>AQ141-AM141</f>
        <v>124557</v>
      </c>
      <c r="AP141" s="112"/>
      <c r="AQ141" s="112">
        <f>126123-1566</f>
        <v>124557</v>
      </c>
      <c r="AR141" s="112"/>
      <c r="AS141" s="113"/>
      <c r="AT141" s="112">
        <f>126123-1566</f>
        <v>124557</v>
      </c>
      <c r="AU141" s="112"/>
      <c r="AV141" s="113"/>
      <c r="AW141" s="108">
        <f>AT141+AV141</f>
        <v>124557</v>
      </c>
      <c r="AX141" s="112">
        <f t="shared" si="59"/>
        <v>0</v>
      </c>
      <c r="AY141" s="115"/>
      <c r="AZ141" s="115"/>
      <c r="BA141" s="115"/>
      <c r="BB141" s="112">
        <f>AW141+AY141+AZ141+BA141</f>
        <v>124557</v>
      </c>
      <c r="BC141" s="112">
        <f>AX141+AY141</f>
        <v>0</v>
      </c>
    </row>
    <row r="142" spans="1:55" ht="16.5">
      <c r="A142" s="104"/>
      <c r="B142" s="105"/>
      <c r="C142" s="106"/>
      <c r="D142" s="106"/>
      <c r="E142" s="111"/>
      <c r="F142" s="106"/>
      <c r="G142" s="112"/>
      <c r="H142" s="112"/>
      <c r="I142" s="112"/>
      <c r="J142" s="112"/>
      <c r="K142" s="112"/>
      <c r="L142" s="124"/>
      <c r="M142" s="124"/>
      <c r="N142" s="112"/>
      <c r="O142" s="109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3"/>
      <c r="AT142" s="112"/>
      <c r="AU142" s="112"/>
      <c r="AV142" s="113"/>
      <c r="AW142" s="108"/>
      <c r="AX142" s="112">
        <f t="shared" si="59"/>
        <v>0</v>
      </c>
      <c r="AY142" s="115"/>
      <c r="AZ142" s="115"/>
      <c r="BA142" s="115"/>
      <c r="BB142" s="124"/>
      <c r="BC142" s="124"/>
    </row>
    <row r="143" spans="1:55" s="5" customFormat="1" ht="81">
      <c r="A143" s="91">
        <v>903</v>
      </c>
      <c r="B143" s="92" t="s">
        <v>339</v>
      </c>
      <c r="C143" s="149"/>
      <c r="D143" s="149"/>
      <c r="E143" s="150"/>
      <c r="F143" s="149"/>
      <c r="G143" s="143">
        <f aca="true" t="shared" si="111" ref="G143:L143">G144</f>
        <v>0</v>
      </c>
      <c r="H143" s="143">
        <f t="shared" si="111"/>
        <v>0</v>
      </c>
      <c r="I143" s="143">
        <f t="shared" si="111"/>
        <v>0</v>
      </c>
      <c r="J143" s="143">
        <f t="shared" si="111"/>
        <v>1896</v>
      </c>
      <c r="K143" s="143">
        <f t="shared" si="111"/>
        <v>1896</v>
      </c>
      <c r="L143" s="143">
        <f t="shared" si="111"/>
        <v>0</v>
      </c>
      <c r="M143" s="143"/>
      <c r="N143" s="143">
        <f aca="true" t="shared" si="112" ref="N143:AE143">N144</f>
        <v>2035</v>
      </c>
      <c r="O143" s="143">
        <f t="shared" si="112"/>
        <v>0</v>
      </c>
      <c r="P143" s="143">
        <f t="shared" si="112"/>
        <v>0</v>
      </c>
      <c r="Q143" s="143">
        <f t="shared" si="112"/>
        <v>2035</v>
      </c>
      <c r="R143" s="143">
        <f t="shared" si="112"/>
        <v>0</v>
      </c>
      <c r="S143" s="143">
        <f t="shared" si="112"/>
        <v>-320</v>
      </c>
      <c r="T143" s="143">
        <f t="shared" si="112"/>
        <v>1715</v>
      </c>
      <c r="U143" s="143">
        <f t="shared" si="112"/>
        <v>0</v>
      </c>
      <c r="V143" s="143">
        <f t="shared" si="112"/>
        <v>1715</v>
      </c>
      <c r="W143" s="143">
        <f t="shared" si="112"/>
        <v>0</v>
      </c>
      <c r="X143" s="143">
        <f t="shared" si="112"/>
        <v>0</v>
      </c>
      <c r="Y143" s="143">
        <f t="shared" si="112"/>
        <v>1715</v>
      </c>
      <c r="Z143" s="143">
        <f t="shared" si="112"/>
        <v>1715</v>
      </c>
      <c r="AA143" s="143">
        <f t="shared" si="112"/>
        <v>0</v>
      </c>
      <c r="AB143" s="143">
        <f t="shared" si="112"/>
        <v>0</v>
      </c>
      <c r="AC143" s="143">
        <f t="shared" si="112"/>
        <v>3215</v>
      </c>
      <c r="AD143" s="143">
        <f t="shared" si="112"/>
        <v>1715</v>
      </c>
      <c r="AE143" s="143">
        <f t="shared" si="112"/>
        <v>0</v>
      </c>
      <c r="AF143" s="143"/>
      <c r="AG143" s="143">
        <f>AG144</f>
        <v>0</v>
      </c>
      <c r="AH143" s="143">
        <f>AH144</f>
        <v>3215</v>
      </c>
      <c r="AI143" s="143"/>
      <c r="AJ143" s="143">
        <f>AJ144</f>
        <v>1715</v>
      </c>
      <c r="AK143" s="143">
        <f>AK144</f>
        <v>0</v>
      </c>
      <c r="AL143" s="143">
        <f>AL144</f>
        <v>0</v>
      </c>
      <c r="AM143" s="143">
        <f>AM144</f>
        <v>3215</v>
      </c>
      <c r="AN143" s="143">
        <f>AN144</f>
        <v>0</v>
      </c>
      <c r="AO143" s="143">
        <f>AO144+AO149</f>
        <v>5137</v>
      </c>
      <c r="AP143" s="143">
        <f>AP144+AP149</f>
        <v>0</v>
      </c>
      <c r="AQ143" s="143">
        <f>AQ144+AQ149</f>
        <v>8352</v>
      </c>
      <c r="AR143" s="143">
        <f>AR144+AR149</f>
        <v>0</v>
      </c>
      <c r="AS143" s="144"/>
      <c r="AT143" s="143">
        <f aca="true" t="shared" si="113" ref="AT143:BC143">AT144+AT149</f>
        <v>8352</v>
      </c>
      <c r="AU143" s="143">
        <f t="shared" si="113"/>
        <v>0</v>
      </c>
      <c r="AV143" s="143">
        <f t="shared" si="113"/>
        <v>0</v>
      </c>
      <c r="AW143" s="143">
        <f t="shared" si="113"/>
        <v>8352</v>
      </c>
      <c r="AX143" s="143">
        <f t="shared" si="113"/>
        <v>0</v>
      </c>
      <c r="AY143" s="143">
        <f t="shared" si="113"/>
        <v>0</v>
      </c>
      <c r="AZ143" s="143">
        <f t="shared" si="113"/>
        <v>4886</v>
      </c>
      <c r="BA143" s="143">
        <f t="shared" si="113"/>
        <v>0</v>
      </c>
      <c r="BB143" s="143">
        <f t="shared" si="113"/>
        <v>13238</v>
      </c>
      <c r="BC143" s="143">
        <f t="shared" si="113"/>
        <v>0</v>
      </c>
    </row>
    <row r="144" spans="1:55" s="2" customFormat="1" ht="37.5" hidden="1">
      <c r="A144" s="120"/>
      <c r="B144" s="99" t="s">
        <v>304</v>
      </c>
      <c r="C144" s="100" t="s">
        <v>321</v>
      </c>
      <c r="D144" s="100" t="s">
        <v>331</v>
      </c>
      <c r="E144" s="132"/>
      <c r="F144" s="106"/>
      <c r="G144" s="102">
        <f aca="true" t="shared" si="114" ref="G144:W145">G145</f>
        <v>0</v>
      </c>
      <c r="H144" s="102">
        <f t="shared" si="114"/>
        <v>0</v>
      </c>
      <c r="I144" s="102">
        <f t="shared" si="114"/>
        <v>0</v>
      </c>
      <c r="J144" s="102">
        <f t="shared" si="114"/>
        <v>1896</v>
      </c>
      <c r="K144" s="102">
        <f t="shared" si="114"/>
        <v>1896</v>
      </c>
      <c r="L144" s="102">
        <f t="shared" si="114"/>
        <v>0</v>
      </c>
      <c r="M144" s="102"/>
      <c r="N144" s="102">
        <f>N145</f>
        <v>2035</v>
      </c>
      <c r="O144" s="102">
        <f t="shared" si="114"/>
        <v>0</v>
      </c>
      <c r="P144" s="102">
        <f t="shared" si="114"/>
        <v>0</v>
      </c>
      <c r="Q144" s="102">
        <f t="shared" si="114"/>
        <v>2035</v>
      </c>
      <c r="R144" s="102">
        <f t="shared" si="114"/>
        <v>0</v>
      </c>
      <c r="S144" s="102">
        <f t="shared" si="114"/>
        <v>-320</v>
      </c>
      <c r="T144" s="102">
        <f t="shared" si="114"/>
        <v>1715</v>
      </c>
      <c r="U144" s="102">
        <f t="shared" si="114"/>
        <v>0</v>
      </c>
      <c r="V144" s="102">
        <f t="shared" si="114"/>
        <v>1715</v>
      </c>
      <c r="W144" s="102">
        <f t="shared" si="114"/>
        <v>0</v>
      </c>
      <c r="X144" s="102">
        <f aca="true" t="shared" si="115" ref="X144:AN145">X145</f>
        <v>0</v>
      </c>
      <c r="Y144" s="102">
        <f t="shared" si="115"/>
        <v>1715</v>
      </c>
      <c r="Z144" s="102">
        <f t="shared" si="115"/>
        <v>1715</v>
      </c>
      <c r="AA144" s="102">
        <f t="shared" si="115"/>
        <v>0</v>
      </c>
      <c r="AB144" s="102">
        <f t="shared" si="115"/>
        <v>0</v>
      </c>
      <c r="AC144" s="102">
        <f t="shared" si="115"/>
        <v>3215</v>
      </c>
      <c r="AD144" s="102">
        <f t="shared" si="115"/>
        <v>1715</v>
      </c>
      <c r="AE144" s="102">
        <f t="shared" si="115"/>
        <v>0</v>
      </c>
      <c r="AF144" s="102"/>
      <c r="AG144" s="102">
        <f t="shared" si="115"/>
        <v>0</v>
      </c>
      <c r="AH144" s="102">
        <f t="shared" si="115"/>
        <v>3215</v>
      </c>
      <c r="AI144" s="102"/>
      <c r="AJ144" s="102">
        <f t="shared" si="115"/>
        <v>1715</v>
      </c>
      <c r="AK144" s="102">
        <f t="shared" si="115"/>
        <v>0</v>
      </c>
      <c r="AL144" s="102">
        <f t="shared" si="115"/>
        <v>0</v>
      </c>
      <c r="AM144" s="102">
        <f t="shared" si="115"/>
        <v>3215</v>
      </c>
      <c r="AN144" s="102">
        <f t="shared" si="115"/>
        <v>0</v>
      </c>
      <c r="AO144" s="102">
        <f>AO145+AO147</f>
        <v>-3215</v>
      </c>
      <c r="AP144" s="102">
        <f>AP145+AP147</f>
        <v>0</v>
      </c>
      <c r="AQ144" s="102">
        <f>AQ145+AQ147</f>
        <v>0</v>
      </c>
      <c r="AR144" s="102">
        <f>AR145+AR147</f>
        <v>0</v>
      </c>
      <c r="AS144" s="136"/>
      <c r="AT144" s="102">
        <f aca="true" t="shared" si="116" ref="AT144:BC144">AT145+AT147</f>
        <v>0</v>
      </c>
      <c r="AU144" s="102">
        <f t="shared" si="116"/>
        <v>0</v>
      </c>
      <c r="AV144" s="102">
        <f t="shared" si="116"/>
        <v>0</v>
      </c>
      <c r="AW144" s="102">
        <f t="shared" si="116"/>
        <v>0</v>
      </c>
      <c r="AX144" s="102">
        <f t="shared" si="116"/>
        <v>0</v>
      </c>
      <c r="AY144" s="102">
        <f t="shared" si="116"/>
        <v>0</v>
      </c>
      <c r="AZ144" s="102">
        <f t="shared" si="116"/>
        <v>0</v>
      </c>
      <c r="BA144" s="102">
        <f t="shared" si="116"/>
        <v>0</v>
      </c>
      <c r="BB144" s="151">
        <f t="shared" si="116"/>
        <v>0</v>
      </c>
      <c r="BC144" s="102">
        <f t="shared" si="116"/>
        <v>0</v>
      </c>
    </row>
    <row r="145" spans="1:55" ht="66.75" hidden="1">
      <c r="A145" s="120"/>
      <c r="B145" s="105" t="s">
        <v>43</v>
      </c>
      <c r="C145" s="106" t="s">
        <v>321</v>
      </c>
      <c r="D145" s="106" t="s">
        <v>331</v>
      </c>
      <c r="E145" s="132" t="s">
        <v>44</v>
      </c>
      <c r="F145" s="106"/>
      <c r="G145" s="108">
        <f t="shared" si="114"/>
        <v>0</v>
      </c>
      <c r="H145" s="108">
        <f t="shared" si="114"/>
        <v>0</v>
      </c>
      <c r="I145" s="108">
        <f t="shared" si="114"/>
        <v>0</v>
      </c>
      <c r="J145" s="108">
        <f t="shared" si="114"/>
        <v>1896</v>
      </c>
      <c r="K145" s="108">
        <f t="shared" si="114"/>
        <v>1896</v>
      </c>
      <c r="L145" s="108">
        <f t="shared" si="114"/>
        <v>0</v>
      </c>
      <c r="M145" s="108"/>
      <c r="N145" s="108">
        <f>N146</f>
        <v>2035</v>
      </c>
      <c r="O145" s="108">
        <f t="shared" si="114"/>
        <v>0</v>
      </c>
      <c r="P145" s="108">
        <f t="shared" si="114"/>
        <v>0</v>
      </c>
      <c r="Q145" s="108">
        <f t="shared" si="114"/>
        <v>2035</v>
      </c>
      <c r="R145" s="108">
        <f t="shared" si="114"/>
        <v>0</v>
      </c>
      <c r="S145" s="108">
        <f t="shared" si="114"/>
        <v>-320</v>
      </c>
      <c r="T145" s="108">
        <f t="shared" si="114"/>
        <v>1715</v>
      </c>
      <c r="U145" s="108">
        <f t="shared" si="114"/>
        <v>0</v>
      </c>
      <c r="V145" s="108">
        <f t="shared" si="114"/>
        <v>1715</v>
      </c>
      <c r="W145" s="108">
        <f>W146</f>
        <v>0</v>
      </c>
      <c r="X145" s="108">
        <f t="shared" si="115"/>
        <v>0</v>
      </c>
      <c r="Y145" s="108">
        <f t="shared" si="115"/>
        <v>1715</v>
      </c>
      <c r="Z145" s="108">
        <f t="shared" si="115"/>
        <v>1715</v>
      </c>
      <c r="AA145" s="108">
        <f t="shared" si="115"/>
        <v>0</v>
      </c>
      <c r="AB145" s="108">
        <f t="shared" si="115"/>
        <v>0</v>
      </c>
      <c r="AC145" s="108">
        <f t="shared" si="115"/>
        <v>3215</v>
      </c>
      <c r="AD145" s="108">
        <f t="shared" si="115"/>
        <v>1715</v>
      </c>
      <c r="AE145" s="108">
        <f t="shared" si="115"/>
        <v>0</v>
      </c>
      <c r="AF145" s="108"/>
      <c r="AG145" s="108">
        <f t="shared" si="115"/>
        <v>0</v>
      </c>
      <c r="AH145" s="108">
        <f t="shared" si="115"/>
        <v>3215</v>
      </c>
      <c r="AI145" s="108"/>
      <c r="AJ145" s="108">
        <f t="shared" si="115"/>
        <v>1715</v>
      </c>
      <c r="AK145" s="108">
        <f aca="true" t="shared" si="117" ref="AK145:AR145">AK146</f>
        <v>0</v>
      </c>
      <c r="AL145" s="108">
        <f t="shared" si="117"/>
        <v>0</v>
      </c>
      <c r="AM145" s="108">
        <f t="shared" si="117"/>
        <v>3215</v>
      </c>
      <c r="AN145" s="108">
        <f t="shared" si="117"/>
        <v>0</v>
      </c>
      <c r="AO145" s="108">
        <f t="shared" si="117"/>
        <v>-3215</v>
      </c>
      <c r="AP145" s="108">
        <f t="shared" si="117"/>
        <v>0</v>
      </c>
      <c r="AQ145" s="108">
        <f t="shared" si="117"/>
        <v>0</v>
      </c>
      <c r="AR145" s="108">
        <f t="shared" si="117"/>
        <v>0</v>
      </c>
      <c r="AS145" s="113"/>
      <c r="AT145" s="108">
        <f aca="true" t="shared" si="118" ref="AT145:BC145">AT146</f>
        <v>0</v>
      </c>
      <c r="AU145" s="108">
        <f t="shared" si="118"/>
        <v>0</v>
      </c>
      <c r="AV145" s="108">
        <f t="shared" si="118"/>
        <v>0</v>
      </c>
      <c r="AW145" s="108">
        <f t="shared" si="118"/>
        <v>0</v>
      </c>
      <c r="AX145" s="108">
        <f t="shared" si="118"/>
        <v>0</v>
      </c>
      <c r="AY145" s="108">
        <f t="shared" si="118"/>
        <v>0</v>
      </c>
      <c r="AZ145" s="108">
        <f t="shared" si="118"/>
        <v>0</v>
      </c>
      <c r="BA145" s="108">
        <f t="shared" si="118"/>
        <v>0</v>
      </c>
      <c r="BB145" s="108">
        <f t="shared" si="118"/>
        <v>0</v>
      </c>
      <c r="BC145" s="108">
        <f t="shared" si="118"/>
        <v>0</v>
      </c>
    </row>
    <row r="146" spans="1:55" ht="18.75" hidden="1">
      <c r="A146" s="120"/>
      <c r="B146" s="105" t="s">
        <v>45</v>
      </c>
      <c r="C146" s="106" t="s">
        <v>321</v>
      </c>
      <c r="D146" s="106" t="s">
        <v>331</v>
      </c>
      <c r="E146" s="132" t="s">
        <v>44</v>
      </c>
      <c r="F146" s="106" t="s">
        <v>46</v>
      </c>
      <c r="G146" s="108"/>
      <c r="H146" s="108">
        <f>20404-20404</f>
        <v>0</v>
      </c>
      <c r="I146" s="108"/>
      <c r="J146" s="112">
        <f>K146-G146</f>
        <v>1896</v>
      </c>
      <c r="K146" s="124">
        <v>1896</v>
      </c>
      <c r="L146" s="124"/>
      <c r="M146" s="124"/>
      <c r="N146" s="108">
        <v>2035</v>
      </c>
      <c r="O146" s="109"/>
      <c r="P146" s="112"/>
      <c r="Q146" s="112">
        <f>P146+N146</f>
        <v>2035</v>
      </c>
      <c r="R146" s="112">
        <f>O146</f>
        <v>0</v>
      </c>
      <c r="S146" s="112">
        <f>T146-Q146</f>
        <v>-320</v>
      </c>
      <c r="T146" s="112">
        <v>1715</v>
      </c>
      <c r="U146" s="112">
        <f>R146</f>
        <v>0</v>
      </c>
      <c r="V146" s="112">
        <v>1715</v>
      </c>
      <c r="W146" s="112"/>
      <c r="X146" s="112"/>
      <c r="Y146" s="112">
        <f>W146+T146</f>
        <v>1715</v>
      </c>
      <c r="Z146" s="112">
        <f>X146+V146</f>
        <v>1715</v>
      </c>
      <c r="AA146" s="112"/>
      <c r="AB146" s="112"/>
      <c r="AC146" s="112">
        <f>AA146+Y146+1500</f>
        <v>3215</v>
      </c>
      <c r="AD146" s="112">
        <f>AB146+Z146</f>
        <v>1715</v>
      </c>
      <c r="AE146" s="112"/>
      <c r="AF146" s="112"/>
      <c r="AG146" s="112"/>
      <c r="AH146" s="112">
        <f>AE146+AC146</f>
        <v>3215</v>
      </c>
      <c r="AI146" s="112"/>
      <c r="AJ146" s="112">
        <f>AG146+AD146</f>
        <v>1715</v>
      </c>
      <c r="AK146" s="113"/>
      <c r="AL146" s="113"/>
      <c r="AM146" s="112">
        <f>AK146+AH146</f>
        <v>3215</v>
      </c>
      <c r="AN146" s="112">
        <f>AI146</f>
        <v>0</v>
      </c>
      <c r="AO146" s="112">
        <f>AQ146-AM146</f>
        <v>-3215</v>
      </c>
      <c r="AP146" s="112">
        <f>AR146-AN146</f>
        <v>0</v>
      </c>
      <c r="AQ146" s="112"/>
      <c r="AR146" s="112"/>
      <c r="AS146" s="113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</row>
    <row r="147" spans="1:55" ht="50.25" hidden="1">
      <c r="A147" s="120"/>
      <c r="B147" s="105" t="s">
        <v>305</v>
      </c>
      <c r="C147" s="106" t="s">
        <v>321</v>
      </c>
      <c r="D147" s="106" t="s">
        <v>331</v>
      </c>
      <c r="E147" s="111" t="s">
        <v>422</v>
      </c>
      <c r="F147" s="106"/>
      <c r="G147" s="108"/>
      <c r="H147" s="108"/>
      <c r="I147" s="108"/>
      <c r="J147" s="112"/>
      <c r="K147" s="124"/>
      <c r="L147" s="124"/>
      <c r="M147" s="124"/>
      <c r="N147" s="108"/>
      <c r="O147" s="109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3"/>
      <c r="AL147" s="113"/>
      <c r="AM147" s="112"/>
      <c r="AN147" s="112"/>
      <c r="AO147" s="112">
        <f>AO148</f>
        <v>0</v>
      </c>
      <c r="AP147" s="112">
        <f>AP148</f>
        <v>0</v>
      </c>
      <c r="AQ147" s="112">
        <f>AQ148</f>
        <v>0</v>
      </c>
      <c r="AR147" s="112">
        <f>AR148</f>
        <v>0</v>
      </c>
      <c r="AS147" s="113"/>
      <c r="AT147" s="112">
        <f aca="true" t="shared" si="119" ref="AT147:BC147">AT148</f>
        <v>0</v>
      </c>
      <c r="AU147" s="112">
        <f t="shared" si="119"/>
        <v>0</v>
      </c>
      <c r="AV147" s="112">
        <f t="shared" si="119"/>
        <v>0</v>
      </c>
      <c r="AW147" s="112">
        <f t="shared" si="119"/>
        <v>0</v>
      </c>
      <c r="AX147" s="112">
        <f t="shared" si="119"/>
        <v>0</v>
      </c>
      <c r="AY147" s="112">
        <f t="shared" si="119"/>
        <v>0</v>
      </c>
      <c r="AZ147" s="112">
        <f t="shared" si="119"/>
        <v>0</v>
      </c>
      <c r="BA147" s="112">
        <f t="shared" si="119"/>
        <v>0</v>
      </c>
      <c r="BB147" s="112">
        <f t="shared" si="119"/>
        <v>0</v>
      </c>
      <c r="BC147" s="112">
        <f t="shared" si="119"/>
        <v>0</v>
      </c>
    </row>
    <row r="148" spans="1:55" ht="66.75" hidden="1">
      <c r="A148" s="120"/>
      <c r="B148" s="105" t="s">
        <v>332</v>
      </c>
      <c r="C148" s="106" t="s">
        <v>321</v>
      </c>
      <c r="D148" s="106" t="s">
        <v>331</v>
      </c>
      <c r="E148" s="111" t="s">
        <v>422</v>
      </c>
      <c r="F148" s="106" t="s">
        <v>333</v>
      </c>
      <c r="G148" s="108"/>
      <c r="H148" s="108"/>
      <c r="I148" s="108"/>
      <c r="J148" s="112"/>
      <c r="K148" s="124"/>
      <c r="L148" s="124"/>
      <c r="M148" s="124"/>
      <c r="N148" s="108"/>
      <c r="O148" s="109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3"/>
      <c r="AL148" s="113"/>
      <c r="AM148" s="112"/>
      <c r="AN148" s="112"/>
      <c r="AO148" s="112">
        <f>AQ148-AM148</f>
        <v>0</v>
      </c>
      <c r="AP148" s="112">
        <f>AR148-AN148</f>
        <v>0</v>
      </c>
      <c r="AQ148" s="112"/>
      <c r="AR148" s="112"/>
      <c r="AS148" s="113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</row>
    <row r="149" spans="1:55" ht="37.5">
      <c r="A149" s="120"/>
      <c r="B149" s="99" t="s">
        <v>304</v>
      </c>
      <c r="C149" s="100" t="s">
        <v>321</v>
      </c>
      <c r="D149" s="100" t="s">
        <v>208</v>
      </c>
      <c r="E149" s="132"/>
      <c r="F149" s="106"/>
      <c r="G149" s="108"/>
      <c r="H149" s="108"/>
      <c r="I149" s="108"/>
      <c r="J149" s="112"/>
      <c r="K149" s="124"/>
      <c r="L149" s="124"/>
      <c r="M149" s="124"/>
      <c r="N149" s="108"/>
      <c r="O149" s="109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3"/>
      <c r="AL149" s="113"/>
      <c r="AM149" s="112"/>
      <c r="AN149" s="112"/>
      <c r="AO149" s="116">
        <f>AO150+AO152</f>
        <v>8352</v>
      </c>
      <c r="AP149" s="116">
        <f>AP150+AP152</f>
        <v>0</v>
      </c>
      <c r="AQ149" s="116">
        <f>AQ150+AQ152</f>
        <v>8352</v>
      </c>
      <c r="AR149" s="116">
        <f>AR150+AR152</f>
        <v>0</v>
      </c>
      <c r="AS149" s="113"/>
      <c r="AT149" s="116">
        <f aca="true" t="shared" si="120" ref="AT149:BC149">AT150+AT152</f>
        <v>8352</v>
      </c>
      <c r="AU149" s="116">
        <f t="shared" si="120"/>
        <v>0</v>
      </c>
      <c r="AV149" s="116">
        <f t="shared" si="120"/>
        <v>0</v>
      </c>
      <c r="AW149" s="116">
        <f t="shared" si="120"/>
        <v>8352</v>
      </c>
      <c r="AX149" s="116">
        <f t="shared" si="120"/>
        <v>0</v>
      </c>
      <c r="AY149" s="116">
        <f t="shared" si="120"/>
        <v>0</v>
      </c>
      <c r="AZ149" s="116">
        <f t="shared" si="120"/>
        <v>4886</v>
      </c>
      <c r="BA149" s="116">
        <f t="shared" si="120"/>
        <v>0</v>
      </c>
      <c r="BB149" s="116">
        <f t="shared" si="120"/>
        <v>13238</v>
      </c>
      <c r="BC149" s="116">
        <f t="shared" si="120"/>
        <v>0</v>
      </c>
    </row>
    <row r="150" spans="1:55" ht="66.75">
      <c r="A150" s="120"/>
      <c r="B150" s="105" t="s">
        <v>43</v>
      </c>
      <c r="C150" s="106" t="s">
        <v>321</v>
      </c>
      <c r="D150" s="106" t="s">
        <v>208</v>
      </c>
      <c r="E150" s="132" t="s">
        <v>44</v>
      </c>
      <c r="F150" s="106"/>
      <c r="G150" s="108"/>
      <c r="H150" s="108"/>
      <c r="I150" s="108"/>
      <c r="J150" s="112"/>
      <c r="K150" s="124"/>
      <c r="L150" s="124"/>
      <c r="M150" s="124"/>
      <c r="N150" s="108"/>
      <c r="O150" s="109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3"/>
      <c r="AL150" s="113"/>
      <c r="AM150" s="112"/>
      <c r="AN150" s="112"/>
      <c r="AO150" s="112">
        <f>AO151</f>
        <v>5292</v>
      </c>
      <c r="AP150" s="112">
        <f>AP151</f>
        <v>0</v>
      </c>
      <c r="AQ150" s="112">
        <f>AQ151</f>
        <v>5292</v>
      </c>
      <c r="AR150" s="112">
        <f>AR151</f>
        <v>0</v>
      </c>
      <c r="AS150" s="113"/>
      <c r="AT150" s="112">
        <f aca="true" t="shared" si="121" ref="AT150:BC150">AT151</f>
        <v>5292</v>
      </c>
      <c r="AU150" s="112">
        <f t="shared" si="121"/>
        <v>0</v>
      </c>
      <c r="AV150" s="112">
        <f t="shared" si="121"/>
        <v>0</v>
      </c>
      <c r="AW150" s="112">
        <f t="shared" si="121"/>
        <v>5292</v>
      </c>
      <c r="AX150" s="112">
        <f t="shared" si="121"/>
        <v>0</v>
      </c>
      <c r="AY150" s="112">
        <f t="shared" si="121"/>
        <v>0</v>
      </c>
      <c r="AZ150" s="112">
        <f t="shared" si="121"/>
        <v>4886</v>
      </c>
      <c r="BA150" s="112">
        <f t="shared" si="121"/>
        <v>0</v>
      </c>
      <c r="BB150" s="112">
        <f t="shared" si="121"/>
        <v>10178</v>
      </c>
      <c r="BC150" s="112">
        <f t="shared" si="121"/>
        <v>0</v>
      </c>
    </row>
    <row r="151" spans="1:55" ht="18.75">
      <c r="A151" s="120"/>
      <c r="B151" s="105" t="s">
        <v>45</v>
      </c>
      <c r="C151" s="106" t="s">
        <v>321</v>
      </c>
      <c r="D151" s="106" t="s">
        <v>208</v>
      </c>
      <c r="E151" s="132" t="s">
        <v>44</v>
      </c>
      <c r="F151" s="106" t="s">
        <v>46</v>
      </c>
      <c r="G151" s="108"/>
      <c r="H151" s="108"/>
      <c r="I151" s="108"/>
      <c r="J151" s="112"/>
      <c r="K151" s="124"/>
      <c r="L151" s="124"/>
      <c r="M151" s="124"/>
      <c r="N151" s="108"/>
      <c r="O151" s="109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3"/>
      <c r="AL151" s="113"/>
      <c r="AM151" s="112"/>
      <c r="AN151" s="112"/>
      <c r="AO151" s="112">
        <f>AQ151-AM151</f>
        <v>5292</v>
      </c>
      <c r="AP151" s="112"/>
      <c r="AQ151" s="112">
        <v>5292</v>
      </c>
      <c r="AR151" s="112"/>
      <c r="AS151" s="113"/>
      <c r="AT151" s="112">
        <v>5292</v>
      </c>
      <c r="AU151" s="112"/>
      <c r="AV151" s="113"/>
      <c r="AW151" s="108">
        <f>AT151+AV151</f>
        <v>5292</v>
      </c>
      <c r="AX151" s="112">
        <f t="shared" si="59"/>
        <v>0</v>
      </c>
      <c r="AY151" s="115"/>
      <c r="AZ151" s="112">
        <v>4886</v>
      </c>
      <c r="BA151" s="115"/>
      <c r="BB151" s="112">
        <f>AW151+AY151+AZ151+BA151</f>
        <v>10178</v>
      </c>
      <c r="BC151" s="109">
        <f>AX151+AY151</f>
        <v>0</v>
      </c>
    </row>
    <row r="152" spans="1:55" ht="50.25">
      <c r="A152" s="120"/>
      <c r="B152" s="105" t="s">
        <v>305</v>
      </c>
      <c r="C152" s="106" t="s">
        <v>321</v>
      </c>
      <c r="D152" s="106" t="s">
        <v>208</v>
      </c>
      <c r="E152" s="111" t="s">
        <v>422</v>
      </c>
      <c r="F152" s="106"/>
      <c r="G152" s="108"/>
      <c r="H152" s="108"/>
      <c r="I152" s="108"/>
      <c r="J152" s="112"/>
      <c r="K152" s="124"/>
      <c r="L152" s="124"/>
      <c r="M152" s="124"/>
      <c r="N152" s="108"/>
      <c r="O152" s="109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3"/>
      <c r="AL152" s="113"/>
      <c r="AM152" s="112"/>
      <c r="AN152" s="112"/>
      <c r="AO152" s="112">
        <f>AO153</f>
        <v>3060</v>
      </c>
      <c r="AP152" s="112">
        <f>AP153</f>
        <v>0</v>
      </c>
      <c r="AQ152" s="112">
        <f>AQ153</f>
        <v>3060</v>
      </c>
      <c r="AR152" s="112">
        <f>AR153</f>
        <v>0</v>
      </c>
      <c r="AS152" s="113"/>
      <c r="AT152" s="112">
        <f aca="true" t="shared" si="122" ref="AT152:BC152">AT153</f>
        <v>3060</v>
      </c>
      <c r="AU152" s="112">
        <f t="shared" si="122"/>
        <v>0</v>
      </c>
      <c r="AV152" s="112">
        <f t="shared" si="122"/>
        <v>0</v>
      </c>
      <c r="AW152" s="112">
        <f t="shared" si="122"/>
        <v>3060</v>
      </c>
      <c r="AX152" s="112">
        <f t="shared" si="122"/>
        <v>0</v>
      </c>
      <c r="AY152" s="112">
        <f t="shared" si="122"/>
        <v>0</v>
      </c>
      <c r="AZ152" s="112">
        <f t="shared" si="122"/>
        <v>0</v>
      </c>
      <c r="BA152" s="112">
        <f t="shared" si="122"/>
        <v>0</v>
      </c>
      <c r="BB152" s="112">
        <f t="shared" si="122"/>
        <v>3060</v>
      </c>
      <c r="BC152" s="112">
        <f t="shared" si="122"/>
        <v>0</v>
      </c>
    </row>
    <row r="153" spans="1:55" ht="66.75">
      <c r="A153" s="120"/>
      <c r="B153" s="105" t="s">
        <v>332</v>
      </c>
      <c r="C153" s="106" t="s">
        <v>321</v>
      </c>
      <c r="D153" s="106" t="s">
        <v>208</v>
      </c>
      <c r="E153" s="111" t="s">
        <v>422</v>
      </c>
      <c r="F153" s="106" t="s">
        <v>333</v>
      </c>
      <c r="G153" s="108"/>
      <c r="H153" s="108"/>
      <c r="I153" s="108"/>
      <c r="J153" s="112"/>
      <c r="K153" s="124"/>
      <c r="L153" s="124"/>
      <c r="M153" s="124"/>
      <c r="N153" s="108"/>
      <c r="O153" s="109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3"/>
      <c r="AL153" s="113"/>
      <c r="AM153" s="112"/>
      <c r="AN153" s="112"/>
      <c r="AO153" s="112">
        <f>AQ153-AM153</f>
        <v>3060</v>
      </c>
      <c r="AP153" s="112"/>
      <c r="AQ153" s="112">
        <v>3060</v>
      </c>
      <c r="AR153" s="112"/>
      <c r="AS153" s="113"/>
      <c r="AT153" s="112">
        <v>3060</v>
      </c>
      <c r="AU153" s="112"/>
      <c r="AV153" s="113"/>
      <c r="AW153" s="108">
        <f>AT153+AV153</f>
        <v>3060</v>
      </c>
      <c r="AX153" s="112">
        <f t="shared" si="59"/>
        <v>0</v>
      </c>
      <c r="AY153" s="115"/>
      <c r="AZ153" s="115"/>
      <c r="BA153" s="115"/>
      <c r="BB153" s="112">
        <f>AW153+AY153+AZ153+BA153</f>
        <v>3060</v>
      </c>
      <c r="BC153" s="109">
        <f>AX153+AY153</f>
        <v>0</v>
      </c>
    </row>
    <row r="154" spans="1:55" ht="18.75">
      <c r="A154" s="120"/>
      <c r="B154" s="105"/>
      <c r="C154" s="106"/>
      <c r="D154" s="106"/>
      <c r="E154" s="111"/>
      <c r="F154" s="106"/>
      <c r="G154" s="108"/>
      <c r="H154" s="108"/>
      <c r="I154" s="108"/>
      <c r="J154" s="112"/>
      <c r="K154" s="124"/>
      <c r="L154" s="124"/>
      <c r="M154" s="124"/>
      <c r="N154" s="108"/>
      <c r="O154" s="109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3"/>
      <c r="AL154" s="113"/>
      <c r="AM154" s="112"/>
      <c r="AN154" s="112"/>
      <c r="AO154" s="112"/>
      <c r="AP154" s="112"/>
      <c r="AQ154" s="112"/>
      <c r="AR154" s="112"/>
      <c r="AS154" s="113"/>
      <c r="AT154" s="112"/>
      <c r="AU154" s="112"/>
      <c r="AV154" s="113"/>
      <c r="AW154" s="108"/>
      <c r="AX154" s="112">
        <f>AU154</f>
        <v>0</v>
      </c>
      <c r="AY154" s="115"/>
      <c r="AZ154" s="115"/>
      <c r="BA154" s="115"/>
      <c r="BB154" s="124"/>
      <c r="BC154" s="115"/>
    </row>
    <row r="155" spans="1:55" ht="60.75">
      <c r="A155" s="91">
        <v>904</v>
      </c>
      <c r="B155" s="92" t="s">
        <v>240</v>
      </c>
      <c r="C155" s="106"/>
      <c r="D155" s="106"/>
      <c r="E155" s="111"/>
      <c r="F155" s="106"/>
      <c r="G155" s="108"/>
      <c r="H155" s="108"/>
      <c r="I155" s="108"/>
      <c r="J155" s="112"/>
      <c r="K155" s="124"/>
      <c r="L155" s="124"/>
      <c r="M155" s="124"/>
      <c r="N155" s="108"/>
      <c r="O155" s="109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3"/>
      <c r="AL155" s="113"/>
      <c r="AM155" s="112"/>
      <c r="AN155" s="112"/>
      <c r="AO155" s="96">
        <f aca="true" t="shared" si="123" ref="AO155:AR156">AO156</f>
        <v>270</v>
      </c>
      <c r="AP155" s="96">
        <f t="shared" si="123"/>
        <v>0</v>
      </c>
      <c r="AQ155" s="96">
        <f t="shared" si="123"/>
        <v>270</v>
      </c>
      <c r="AR155" s="96">
        <f t="shared" si="123"/>
        <v>0</v>
      </c>
      <c r="AS155" s="113"/>
      <c r="AT155" s="96">
        <f aca="true" t="shared" si="124" ref="AT155:BC158">AT156</f>
        <v>270</v>
      </c>
      <c r="AU155" s="96">
        <f t="shared" si="124"/>
        <v>0</v>
      </c>
      <c r="AV155" s="96">
        <f t="shared" si="124"/>
        <v>0</v>
      </c>
      <c r="AW155" s="96">
        <f t="shared" si="124"/>
        <v>270</v>
      </c>
      <c r="AX155" s="96">
        <f t="shared" si="124"/>
        <v>0</v>
      </c>
      <c r="AY155" s="96">
        <f t="shared" si="124"/>
        <v>0</v>
      </c>
      <c r="AZ155" s="96">
        <f t="shared" si="124"/>
        <v>0</v>
      </c>
      <c r="BA155" s="96">
        <f t="shared" si="124"/>
        <v>0</v>
      </c>
      <c r="BB155" s="96">
        <f t="shared" si="124"/>
        <v>270</v>
      </c>
      <c r="BC155" s="96">
        <f t="shared" si="124"/>
        <v>0</v>
      </c>
    </row>
    <row r="156" spans="1:55" ht="37.5">
      <c r="A156" s="120"/>
      <c r="B156" s="99" t="s">
        <v>309</v>
      </c>
      <c r="C156" s="100" t="s">
        <v>324</v>
      </c>
      <c r="D156" s="100" t="s">
        <v>343</v>
      </c>
      <c r="E156" s="111"/>
      <c r="F156" s="106"/>
      <c r="G156" s="108"/>
      <c r="H156" s="108"/>
      <c r="I156" s="108"/>
      <c r="J156" s="112"/>
      <c r="K156" s="124"/>
      <c r="L156" s="124"/>
      <c r="M156" s="124"/>
      <c r="N156" s="108"/>
      <c r="O156" s="109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3"/>
      <c r="AL156" s="113"/>
      <c r="AM156" s="112"/>
      <c r="AN156" s="112"/>
      <c r="AO156" s="116">
        <f t="shared" si="123"/>
        <v>270</v>
      </c>
      <c r="AP156" s="116">
        <f t="shared" si="123"/>
        <v>0</v>
      </c>
      <c r="AQ156" s="116">
        <f t="shared" si="123"/>
        <v>270</v>
      </c>
      <c r="AR156" s="116">
        <f t="shared" si="123"/>
        <v>0</v>
      </c>
      <c r="AS156" s="113"/>
      <c r="AT156" s="116">
        <f t="shared" si="124"/>
        <v>270</v>
      </c>
      <c r="AU156" s="116">
        <f t="shared" si="124"/>
        <v>0</v>
      </c>
      <c r="AV156" s="116">
        <f t="shared" si="124"/>
        <v>0</v>
      </c>
      <c r="AW156" s="116">
        <f t="shared" si="124"/>
        <v>270</v>
      </c>
      <c r="AX156" s="116">
        <f t="shared" si="124"/>
        <v>0</v>
      </c>
      <c r="AY156" s="116">
        <f t="shared" si="124"/>
        <v>0</v>
      </c>
      <c r="AZ156" s="116">
        <f t="shared" si="124"/>
        <v>0</v>
      </c>
      <c r="BA156" s="116">
        <f t="shared" si="124"/>
        <v>0</v>
      </c>
      <c r="BB156" s="116">
        <f t="shared" si="124"/>
        <v>270</v>
      </c>
      <c r="BC156" s="116">
        <f t="shared" si="124"/>
        <v>0</v>
      </c>
    </row>
    <row r="157" spans="1:55" ht="33.75">
      <c r="A157" s="120"/>
      <c r="B157" s="105" t="s">
        <v>310</v>
      </c>
      <c r="C157" s="106" t="s">
        <v>324</v>
      </c>
      <c r="D157" s="106" t="s">
        <v>343</v>
      </c>
      <c r="E157" s="139" t="s">
        <v>396</v>
      </c>
      <c r="F157" s="106"/>
      <c r="G157" s="108"/>
      <c r="H157" s="108"/>
      <c r="I157" s="108"/>
      <c r="J157" s="112"/>
      <c r="K157" s="124"/>
      <c r="L157" s="124"/>
      <c r="M157" s="124"/>
      <c r="N157" s="108"/>
      <c r="O157" s="109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3"/>
      <c r="AL157" s="113"/>
      <c r="AM157" s="112"/>
      <c r="AN157" s="112"/>
      <c r="AO157" s="112">
        <f>AO158</f>
        <v>270</v>
      </c>
      <c r="AP157" s="112">
        <f aca="true" t="shared" si="125" ref="AP157:AR158">AP158</f>
        <v>0</v>
      </c>
      <c r="AQ157" s="112">
        <f t="shared" si="125"/>
        <v>270</v>
      </c>
      <c r="AR157" s="112">
        <f t="shared" si="125"/>
        <v>0</v>
      </c>
      <c r="AS157" s="113"/>
      <c r="AT157" s="112">
        <f t="shared" si="124"/>
        <v>270</v>
      </c>
      <c r="AU157" s="112">
        <f t="shared" si="124"/>
        <v>0</v>
      </c>
      <c r="AV157" s="112">
        <f t="shared" si="124"/>
        <v>0</v>
      </c>
      <c r="AW157" s="112">
        <f t="shared" si="124"/>
        <v>270</v>
      </c>
      <c r="AX157" s="112">
        <f t="shared" si="124"/>
        <v>0</v>
      </c>
      <c r="AY157" s="112">
        <f t="shared" si="124"/>
        <v>0</v>
      </c>
      <c r="AZ157" s="112">
        <f t="shared" si="124"/>
        <v>0</v>
      </c>
      <c r="BA157" s="112">
        <f t="shared" si="124"/>
        <v>0</v>
      </c>
      <c r="BB157" s="112">
        <f t="shared" si="124"/>
        <v>270</v>
      </c>
      <c r="BC157" s="112">
        <f t="shared" si="124"/>
        <v>0</v>
      </c>
    </row>
    <row r="158" spans="1:55" ht="33.75">
      <c r="A158" s="120"/>
      <c r="B158" s="105" t="s">
        <v>242</v>
      </c>
      <c r="C158" s="106" t="s">
        <v>324</v>
      </c>
      <c r="D158" s="106" t="s">
        <v>343</v>
      </c>
      <c r="E158" s="139" t="s">
        <v>241</v>
      </c>
      <c r="F158" s="106"/>
      <c r="G158" s="108"/>
      <c r="H158" s="108"/>
      <c r="I158" s="108"/>
      <c r="J158" s="112"/>
      <c r="K158" s="124"/>
      <c r="L158" s="124"/>
      <c r="M158" s="124"/>
      <c r="N158" s="108"/>
      <c r="O158" s="109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3"/>
      <c r="AL158" s="113"/>
      <c r="AM158" s="112"/>
      <c r="AN158" s="112"/>
      <c r="AO158" s="112">
        <f>AO159</f>
        <v>270</v>
      </c>
      <c r="AP158" s="112">
        <f t="shared" si="125"/>
        <v>0</v>
      </c>
      <c r="AQ158" s="112">
        <f t="shared" si="125"/>
        <v>270</v>
      </c>
      <c r="AR158" s="112">
        <f t="shared" si="125"/>
        <v>0</v>
      </c>
      <c r="AS158" s="113"/>
      <c r="AT158" s="112">
        <f t="shared" si="124"/>
        <v>270</v>
      </c>
      <c r="AU158" s="112">
        <f t="shared" si="124"/>
        <v>0</v>
      </c>
      <c r="AV158" s="112">
        <f t="shared" si="124"/>
        <v>0</v>
      </c>
      <c r="AW158" s="112">
        <f t="shared" si="124"/>
        <v>270</v>
      </c>
      <c r="AX158" s="112">
        <f t="shared" si="124"/>
        <v>0</v>
      </c>
      <c r="AY158" s="112">
        <f t="shared" si="124"/>
        <v>0</v>
      </c>
      <c r="AZ158" s="112">
        <f t="shared" si="124"/>
        <v>0</v>
      </c>
      <c r="BA158" s="112">
        <f t="shared" si="124"/>
        <v>0</v>
      </c>
      <c r="BB158" s="112">
        <f t="shared" si="124"/>
        <v>270</v>
      </c>
      <c r="BC158" s="112">
        <f t="shared" si="124"/>
        <v>0</v>
      </c>
    </row>
    <row r="159" spans="1:55" ht="66.75">
      <c r="A159" s="120"/>
      <c r="B159" s="105" t="s">
        <v>332</v>
      </c>
      <c r="C159" s="106" t="s">
        <v>324</v>
      </c>
      <c r="D159" s="106" t="s">
        <v>343</v>
      </c>
      <c r="E159" s="139" t="s">
        <v>241</v>
      </c>
      <c r="F159" s="106" t="s">
        <v>333</v>
      </c>
      <c r="G159" s="108"/>
      <c r="H159" s="108"/>
      <c r="I159" s="108"/>
      <c r="J159" s="112"/>
      <c r="K159" s="124"/>
      <c r="L159" s="124"/>
      <c r="M159" s="124"/>
      <c r="N159" s="108"/>
      <c r="O159" s="109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3"/>
      <c r="AL159" s="113"/>
      <c r="AM159" s="112"/>
      <c r="AN159" s="112"/>
      <c r="AO159" s="112">
        <f>AQ159-AM159</f>
        <v>270</v>
      </c>
      <c r="AP159" s="112"/>
      <c r="AQ159" s="112">
        <v>270</v>
      </c>
      <c r="AR159" s="112"/>
      <c r="AS159" s="113"/>
      <c r="AT159" s="112">
        <v>270</v>
      </c>
      <c r="AU159" s="112"/>
      <c r="AV159" s="113"/>
      <c r="AW159" s="108">
        <f>AT159+AV159</f>
        <v>270</v>
      </c>
      <c r="AX159" s="112">
        <f>AU159</f>
        <v>0</v>
      </c>
      <c r="AY159" s="115"/>
      <c r="AZ159" s="115"/>
      <c r="BA159" s="115"/>
      <c r="BB159" s="112">
        <f>AW159+AY159+AZ159+BA159</f>
        <v>270</v>
      </c>
      <c r="BC159" s="109">
        <f>AX159+AY159</f>
        <v>0</v>
      </c>
    </row>
    <row r="160" spans="1:55" ht="18.75">
      <c r="A160" s="120"/>
      <c r="B160" s="105"/>
      <c r="C160" s="106"/>
      <c r="D160" s="106"/>
      <c r="E160" s="132"/>
      <c r="F160" s="106"/>
      <c r="G160" s="108"/>
      <c r="H160" s="108"/>
      <c r="I160" s="108"/>
      <c r="J160" s="112"/>
      <c r="K160" s="124"/>
      <c r="L160" s="124"/>
      <c r="M160" s="124"/>
      <c r="N160" s="108"/>
      <c r="O160" s="109"/>
      <c r="P160" s="109"/>
      <c r="Q160" s="115"/>
      <c r="R160" s="115"/>
      <c r="S160" s="112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13"/>
      <c r="AL160" s="113"/>
      <c r="AM160" s="125"/>
      <c r="AN160" s="125"/>
      <c r="AO160" s="126"/>
      <c r="AP160" s="126"/>
      <c r="AQ160" s="127"/>
      <c r="AR160" s="126"/>
      <c r="AS160" s="113"/>
      <c r="AT160" s="127"/>
      <c r="AU160" s="126"/>
      <c r="AV160" s="113"/>
      <c r="AW160" s="108"/>
      <c r="AX160" s="112">
        <f>AU160</f>
        <v>0</v>
      </c>
      <c r="AY160" s="115"/>
      <c r="AZ160" s="115"/>
      <c r="BA160" s="115"/>
      <c r="BB160" s="124"/>
      <c r="BC160" s="115"/>
    </row>
    <row r="161" spans="1:55" s="5" customFormat="1" ht="81">
      <c r="A161" s="91">
        <v>905</v>
      </c>
      <c r="B161" s="92" t="s">
        <v>421</v>
      </c>
      <c r="C161" s="95"/>
      <c r="D161" s="95"/>
      <c r="E161" s="94"/>
      <c r="F161" s="95"/>
      <c r="G161" s="143">
        <f aca="true" t="shared" si="126" ref="G161:N161">G165+G168</f>
        <v>5152</v>
      </c>
      <c r="H161" s="143">
        <f t="shared" si="126"/>
        <v>5152</v>
      </c>
      <c r="I161" s="143">
        <f t="shared" si="126"/>
        <v>0</v>
      </c>
      <c r="J161" s="143">
        <f t="shared" si="126"/>
        <v>0</v>
      </c>
      <c r="K161" s="143">
        <f t="shared" si="126"/>
        <v>5152</v>
      </c>
      <c r="L161" s="143">
        <f t="shared" si="126"/>
        <v>0</v>
      </c>
      <c r="M161" s="143"/>
      <c r="N161" s="143">
        <f t="shared" si="126"/>
        <v>5518</v>
      </c>
      <c r="O161" s="143">
        <f aca="true" t="shared" si="127" ref="O161:V161">O165+O168</f>
        <v>0</v>
      </c>
      <c r="P161" s="143">
        <f t="shared" si="127"/>
        <v>0</v>
      </c>
      <c r="Q161" s="143">
        <f t="shared" si="127"/>
        <v>5518</v>
      </c>
      <c r="R161" s="143">
        <f t="shared" si="127"/>
        <v>0</v>
      </c>
      <c r="S161" s="143">
        <f>S165+S168</f>
        <v>-5165</v>
      </c>
      <c r="T161" s="143">
        <f t="shared" si="127"/>
        <v>353</v>
      </c>
      <c r="U161" s="143">
        <f t="shared" si="127"/>
        <v>0</v>
      </c>
      <c r="V161" s="143">
        <f t="shared" si="127"/>
        <v>353</v>
      </c>
      <c r="W161" s="143">
        <f aca="true" t="shared" si="128" ref="W161:AD161">W165+W168</f>
        <v>0</v>
      </c>
      <c r="X161" s="143">
        <f t="shared" si="128"/>
        <v>0</v>
      </c>
      <c r="Y161" s="143">
        <f t="shared" si="128"/>
        <v>353</v>
      </c>
      <c r="Z161" s="143">
        <f t="shared" si="128"/>
        <v>353</v>
      </c>
      <c r="AA161" s="143">
        <f t="shared" si="128"/>
        <v>0</v>
      </c>
      <c r="AB161" s="143">
        <f t="shared" si="128"/>
        <v>0</v>
      </c>
      <c r="AC161" s="143">
        <f t="shared" si="128"/>
        <v>353</v>
      </c>
      <c r="AD161" s="143">
        <f t="shared" si="128"/>
        <v>353</v>
      </c>
      <c r="AE161" s="143">
        <f>AE165+AE168</f>
        <v>0</v>
      </c>
      <c r="AF161" s="143"/>
      <c r="AG161" s="143">
        <f>AG165+AG168</f>
        <v>0</v>
      </c>
      <c r="AH161" s="143">
        <f>AH165+AH168</f>
        <v>353</v>
      </c>
      <c r="AI161" s="143"/>
      <c r="AJ161" s="143">
        <f>AJ165+AJ168</f>
        <v>353</v>
      </c>
      <c r="AK161" s="143">
        <f>AK165+AK168</f>
        <v>0</v>
      </c>
      <c r="AL161" s="143">
        <f>AL165+AL168</f>
        <v>0</v>
      </c>
      <c r="AM161" s="143">
        <f>AM165+AM168</f>
        <v>353</v>
      </c>
      <c r="AN161" s="143">
        <f>AN165+AN168</f>
        <v>0</v>
      </c>
      <c r="AO161" s="143">
        <f>AO165+AO168+AO162</f>
        <v>10277</v>
      </c>
      <c r="AP161" s="143" t="e">
        <f>AP165+AP168+AP162</f>
        <v>#REF!</v>
      </c>
      <c r="AQ161" s="143">
        <f>AQ165+AQ168+AQ162</f>
        <v>10630</v>
      </c>
      <c r="AR161" s="143">
        <f>AR165+AR168+AR162</f>
        <v>0</v>
      </c>
      <c r="AS161" s="144"/>
      <c r="AT161" s="143">
        <f aca="true" t="shared" si="129" ref="AT161:BC161">AT165+AT168+AT162</f>
        <v>10630</v>
      </c>
      <c r="AU161" s="143">
        <f t="shared" si="129"/>
        <v>0</v>
      </c>
      <c r="AV161" s="143">
        <f t="shared" si="129"/>
        <v>0</v>
      </c>
      <c r="AW161" s="143">
        <f t="shared" si="129"/>
        <v>10630</v>
      </c>
      <c r="AX161" s="143">
        <f t="shared" si="129"/>
        <v>0</v>
      </c>
      <c r="AY161" s="143">
        <f t="shared" si="129"/>
        <v>0</v>
      </c>
      <c r="AZ161" s="143">
        <f t="shared" si="129"/>
        <v>38</v>
      </c>
      <c r="BA161" s="143">
        <f t="shared" si="129"/>
        <v>0</v>
      </c>
      <c r="BB161" s="143">
        <f t="shared" si="129"/>
        <v>10668</v>
      </c>
      <c r="BC161" s="143">
        <f t="shared" si="129"/>
        <v>0</v>
      </c>
    </row>
    <row r="162" spans="1:55" s="5" customFormat="1" ht="37.5">
      <c r="A162" s="91"/>
      <c r="B162" s="99" t="s">
        <v>304</v>
      </c>
      <c r="C162" s="100" t="s">
        <v>321</v>
      </c>
      <c r="D162" s="100" t="s">
        <v>208</v>
      </c>
      <c r="E162" s="101"/>
      <c r="F162" s="100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02">
        <f>AO163</f>
        <v>7304</v>
      </c>
      <c r="AP162" s="102">
        <f aca="true" t="shared" si="130" ref="AP162:AR163">AP163</f>
        <v>0</v>
      </c>
      <c r="AQ162" s="102">
        <f t="shared" si="130"/>
        <v>7304</v>
      </c>
      <c r="AR162" s="102">
        <f t="shared" si="130"/>
        <v>0</v>
      </c>
      <c r="AS162" s="144"/>
      <c r="AT162" s="102">
        <f>AT163</f>
        <v>7304</v>
      </c>
      <c r="AU162" s="102">
        <f aca="true" t="shared" si="131" ref="AU162:BC163">AU163</f>
        <v>0</v>
      </c>
      <c r="AV162" s="102">
        <f t="shared" si="131"/>
        <v>0</v>
      </c>
      <c r="AW162" s="102">
        <f t="shared" si="131"/>
        <v>7304</v>
      </c>
      <c r="AX162" s="102">
        <f t="shared" si="131"/>
        <v>0</v>
      </c>
      <c r="AY162" s="102">
        <f t="shared" si="131"/>
        <v>0</v>
      </c>
      <c r="AZ162" s="102">
        <f t="shared" si="131"/>
        <v>0</v>
      </c>
      <c r="BA162" s="102">
        <f t="shared" si="131"/>
        <v>0</v>
      </c>
      <c r="BB162" s="102">
        <f t="shared" si="131"/>
        <v>7304</v>
      </c>
      <c r="BC162" s="102">
        <f t="shared" si="131"/>
        <v>0</v>
      </c>
    </row>
    <row r="163" spans="1:55" s="5" customFormat="1" ht="50.25">
      <c r="A163" s="91"/>
      <c r="B163" s="105" t="s">
        <v>305</v>
      </c>
      <c r="C163" s="106" t="s">
        <v>321</v>
      </c>
      <c r="D163" s="106" t="s">
        <v>208</v>
      </c>
      <c r="E163" s="111" t="s">
        <v>422</v>
      </c>
      <c r="F163" s="106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08">
        <f>AO164</f>
        <v>7304</v>
      </c>
      <c r="AP163" s="108">
        <f t="shared" si="130"/>
        <v>0</v>
      </c>
      <c r="AQ163" s="108">
        <f t="shared" si="130"/>
        <v>7304</v>
      </c>
      <c r="AR163" s="108">
        <f t="shared" si="130"/>
        <v>0</v>
      </c>
      <c r="AS163" s="144"/>
      <c r="AT163" s="108">
        <f>AT164</f>
        <v>7304</v>
      </c>
      <c r="AU163" s="108">
        <f t="shared" si="131"/>
        <v>0</v>
      </c>
      <c r="AV163" s="108">
        <f t="shared" si="131"/>
        <v>0</v>
      </c>
      <c r="AW163" s="108">
        <f t="shared" si="131"/>
        <v>7304</v>
      </c>
      <c r="AX163" s="108">
        <f t="shared" si="131"/>
        <v>0</v>
      </c>
      <c r="AY163" s="108">
        <f t="shared" si="131"/>
        <v>0</v>
      </c>
      <c r="AZ163" s="108">
        <f t="shared" si="131"/>
        <v>0</v>
      </c>
      <c r="BA163" s="108">
        <f t="shared" si="131"/>
        <v>0</v>
      </c>
      <c r="BB163" s="108">
        <f t="shared" si="131"/>
        <v>7304</v>
      </c>
      <c r="BC163" s="108">
        <f t="shared" si="131"/>
        <v>0</v>
      </c>
    </row>
    <row r="164" spans="1:55" s="5" customFormat="1" ht="66.75">
      <c r="A164" s="91"/>
      <c r="B164" s="105" t="s">
        <v>332</v>
      </c>
      <c r="C164" s="106" t="s">
        <v>321</v>
      </c>
      <c r="D164" s="106" t="s">
        <v>208</v>
      </c>
      <c r="E164" s="111" t="s">
        <v>422</v>
      </c>
      <c r="F164" s="106" t="s">
        <v>333</v>
      </c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12">
        <f>AQ164-AM164</f>
        <v>7304</v>
      </c>
      <c r="AP164" s="108"/>
      <c r="AQ164" s="108">
        <v>7304</v>
      </c>
      <c r="AR164" s="108"/>
      <c r="AS164" s="144"/>
      <c r="AT164" s="108">
        <v>7304</v>
      </c>
      <c r="AU164" s="108"/>
      <c r="AV164" s="144"/>
      <c r="AW164" s="108">
        <f>AT164+AV164</f>
        <v>7304</v>
      </c>
      <c r="AX164" s="112">
        <f>AU164</f>
        <v>0</v>
      </c>
      <c r="AY164" s="152"/>
      <c r="AZ164" s="152"/>
      <c r="BA164" s="152"/>
      <c r="BB164" s="112">
        <f>AW164+AY164+AZ164+BA164</f>
        <v>7304</v>
      </c>
      <c r="BC164" s="109">
        <f>AX164+AY164</f>
        <v>0</v>
      </c>
    </row>
    <row r="165" spans="1:55" s="2" customFormat="1" ht="37.5" hidden="1">
      <c r="A165" s="120"/>
      <c r="B165" s="99" t="s">
        <v>304</v>
      </c>
      <c r="C165" s="100" t="s">
        <v>321</v>
      </c>
      <c r="D165" s="100" t="s">
        <v>331</v>
      </c>
      <c r="E165" s="101"/>
      <c r="F165" s="100"/>
      <c r="G165" s="102">
        <f aca="true" t="shared" si="132" ref="G165:W166">G166</f>
        <v>415</v>
      </c>
      <c r="H165" s="102">
        <f t="shared" si="132"/>
        <v>415</v>
      </c>
      <c r="I165" s="102">
        <f t="shared" si="132"/>
        <v>0</v>
      </c>
      <c r="J165" s="102">
        <f t="shared" si="132"/>
        <v>0</v>
      </c>
      <c r="K165" s="102">
        <f t="shared" si="132"/>
        <v>415</v>
      </c>
      <c r="L165" s="102">
        <f t="shared" si="132"/>
        <v>0</v>
      </c>
      <c r="M165" s="102"/>
      <c r="N165" s="102">
        <f t="shared" si="132"/>
        <v>445</v>
      </c>
      <c r="O165" s="102">
        <f t="shared" si="132"/>
        <v>0</v>
      </c>
      <c r="P165" s="102">
        <f t="shared" si="132"/>
        <v>0</v>
      </c>
      <c r="Q165" s="102">
        <f t="shared" si="132"/>
        <v>445</v>
      </c>
      <c r="R165" s="102">
        <f t="shared" si="132"/>
        <v>0</v>
      </c>
      <c r="S165" s="102">
        <f t="shared" si="132"/>
        <v>-92</v>
      </c>
      <c r="T165" s="102">
        <f t="shared" si="132"/>
        <v>353</v>
      </c>
      <c r="U165" s="102">
        <f t="shared" si="132"/>
        <v>0</v>
      </c>
      <c r="V165" s="102">
        <f t="shared" si="132"/>
        <v>353</v>
      </c>
      <c r="W165" s="102">
        <f t="shared" si="132"/>
        <v>0</v>
      </c>
      <c r="X165" s="102">
        <f aca="true" t="shared" si="133" ref="W165:AM166">X166</f>
        <v>0</v>
      </c>
      <c r="Y165" s="102">
        <f t="shared" si="133"/>
        <v>353</v>
      </c>
      <c r="Z165" s="102">
        <f t="shared" si="133"/>
        <v>353</v>
      </c>
      <c r="AA165" s="102">
        <f t="shared" si="133"/>
        <v>0</v>
      </c>
      <c r="AB165" s="102">
        <f t="shared" si="133"/>
        <v>0</v>
      </c>
      <c r="AC165" s="102">
        <f t="shared" si="133"/>
        <v>353</v>
      </c>
      <c r="AD165" s="102">
        <f t="shared" si="133"/>
        <v>353</v>
      </c>
      <c r="AE165" s="102">
        <f t="shared" si="133"/>
        <v>0</v>
      </c>
      <c r="AF165" s="102"/>
      <c r="AG165" s="102">
        <f t="shared" si="133"/>
        <v>0</v>
      </c>
      <c r="AH165" s="102">
        <f t="shared" si="133"/>
        <v>353</v>
      </c>
      <c r="AI165" s="102"/>
      <c r="AJ165" s="102">
        <f t="shared" si="133"/>
        <v>353</v>
      </c>
      <c r="AK165" s="102">
        <f t="shared" si="133"/>
        <v>0</v>
      </c>
      <c r="AL165" s="102">
        <f t="shared" si="133"/>
        <v>0</v>
      </c>
      <c r="AM165" s="102">
        <f t="shared" si="133"/>
        <v>353</v>
      </c>
      <c r="AN165" s="102">
        <f aca="true" t="shared" si="134" ref="AN165:AR166">AN166</f>
        <v>0</v>
      </c>
      <c r="AO165" s="102">
        <f t="shared" si="134"/>
        <v>-353</v>
      </c>
      <c r="AP165" s="102">
        <f t="shared" si="134"/>
        <v>0</v>
      </c>
      <c r="AQ165" s="102">
        <f t="shared" si="134"/>
        <v>0</v>
      </c>
      <c r="AR165" s="102">
        <f t="shared" si="134"/>
        <v>0</v>
      </c>
      <c r="AS165" s="136"/>
      <c r="AT165" s="102">
        <f>AT166</f>
        <v>0</v>
      </c>
      <c r="AU165" s="102">
        <f>AU166</f>
        <v>0</v>
      </c>
      <c r="AV165" s="136"/>
      <c r="AW165" s="108"/>
      <c r="AX165" s="112">
        <f>AU165</f>
        <v>0</v>
      </c>
      <c r="AY165" s="137"/>
      <c r="AZ165" s="137"/>
      <c r="BA165" s="137"/>
      <c r="BB165" s="124"/>
      <c r="BC165" s="137"/>
    </row>
    <row r="166" spans="1:55" ht="49.5" hidden="1">
      <c r="A166" s="128"/>
      <c r="B166" s="105" t="s">
        <v>305</v>
      </c>
      <c r="C166" s="106" t="s">
        <v>321</v>
      </c>
      <c r="D166" s="106" t="s">
        <v>331</v>
      </c>
      <c r="E166" s="111" t="s">
        <v>422</v>
      </c>
      <c r="F166" s="106"/>
      <c r="G166" s="108">
        <f t="shared" si="132"/>
        <v>415</v>
      </c>
      <c r="H166" s="108">
        <f t="shared" si="132"/>
        <v>415</v>
      </c>
      <c r="I166" s="108">
        <f t="shared" si="132"/>
        <v>0</v>
      </c>
      <c r="J166" s="108">
        <f t="shared" si="132"/>
        <v>0</v>
      </c>
      <c r="K166" s="108">
        <f t="shared" si="132"/>
        <v>415</v>
      </c>
      <c r="L166" s="108">
        <f t="shared" si="132"/>
        <v>0</v>
      </c>
      <c r="M166" s="108"/>
      <c r="N166" s="108">
        <f t="shared" si="132"/>
        <v>445</v>
      </c>
      <c r="O166" s="108">
        <f t="shared" si="132"/>
        <v>0</v>
      </c>
      <c r="P166" s="108">
        <f t="shared" si="132"/>
        <v>0</v>
      </c>
      <c r="Q166" s="108">
        <f t="shared" si="132"/>
        <v>445</v>
      </c>
      <c r="R166" s="108">
        <f t="shared" si="132"/>
        <v>0</v>
      </c>
      <c r="S166" s="108">
        <f t="shared" si="132"/>
        <v>-92</v>
      </c>
      <c r="T166" s="108">
        <f t="shared" si="132"/>
        <v>353</v>
      </c>
      <c r="U166" s="108">
        <f t="shared" si="132"/>
        <v>0</v>
      </c>
      <c r="V166" s="108">
        <f t="shared" si="132"/>
        <v>353</v>
      </c>
      <c r="W166" s="108">
        <f t="shared" si="133"/>
        <v>0</v>
      </c>
      <c r="X166" s="108">
        <f t="shared" si="133"/>
        <v>0</v>
      </c>
      <c r="Y166" s="108">
        <f t="shared" si="133"/>
        <v>353</v>
      </c>
      <c r="Z166" s="108">
        <f t="shared" si="133"/>
        <v>353</v>
      </c>
      <c r="AA166" s="108">
        <f t="shared" si="133"/>
        <v>0</v>
      </c>
      <c r="AB166" s="108">
        <f t="shared" si="133"/>
        <v>0</v>
      </c>
      <c r="AC166" s="108">
        <f t="shared" si="133"/>
        <v>353</v>
      </c>
      <c r="AD166" s="108">
        <f t="shared" si="133"/>
        <v>353</v>
      </c>
      <c r="AE166" s="108">
        <f t="shared" si="133"/>
        <v>0</v>
      </c>
      <c r="AF166" s="108"/>
      <c r="AG166" s="108">
        <f t="shared" si="133"/>
        <v>0</v>
      </c>
      <c r="AH166" s="108">
        <f t="shared" si="133"/>
        <v>353</v>
      </c>
      <c r="AI166" s="108"/>
      <c r="AJ166" s="108">
        <f t="shared" si="133"/>
        <v>353</v>
      </c>
      <c r="AK166" s="108">
        <f t="shared" si="133"/>
        <v>0</v>
      </c>
      <c r="AL166" s="108">
        <f t="shared" si="133"/>
        <v>0</v>
      </c>
      <c r="AM166" s="108">
        <f t="shared" si="133"/>
        <v>353</v>
      </c>
      <c r="AN166" s="108">
        <f t="shared" si="134"/>
        <v>0</v>
      </c>
      <c r="AO166" s="108">
        <f t="shared" si="134"/>
        <v>-353</v>
      </c>
      <c r="AP166" s="108">
        <f t="shared" si="134"/>
        <v>0</v>
      </c>
      <c r="AQ166" s="108">
        <f t="shared" si="134"/>
        <v>0</v>
      </c>
      <c r="AR166" s="108">
        <f t="shared" si="134"/>
        <v>0</v>
      </c>
      <c r="AS166" s="113"/>
      <c r="AT166" s="108">
        <f>AT167</f>
        <v>0</v>
      </c>
      <c r="AU166" s="108">
        <f>AU167</f>
        <v>0</v>
      </c>
      <c r="AV166" s="113"/>
      <c r="AW166" s="108"/>
      <c r="AX166" s="112">
        <f>AU166</f>
        <v>0</v>
      </c>
      <c r="AY166" s="115"/>
      <c r="AZ166" s="115"/>
      <c r="BA166" s="115"/>
      <c r="BB166" s="124"/>
      <c r="BC166" s="115"/>
    </row>
    <row r="167" spans="1:55" ht="66" hidden="1">
      <c r="A167" s="128"/>
      <c r="B167" s="105" t="s">
        <v>332</v>
      </c>
      <c r="C167" s="106" t="s">
        <v>321</v>
      </c>
      <c r="D167" s="106" t="s">
        <v>331</v>
      </c>
      <c r="E167" s="111" t="s">
        <v>422</v>
      </c>
      <c r="F167" s="106" t="s">
        <v>333</v>
      </c>
      <c r="G167" s="108">
        <f>H167+I167</f>
        <v>415</v>
      </c>
      <c r="H167" s="108">
        <v>415</v>
      </c>
      <c r="I167" s="108"/>
      <c r="J167" s="112">
        <f>K167-G167</f>
        <v>0</v>
      </c>
      <c r="K167" s="112">
        <v>415</v>
      </c>
      <c r="L167" s="112"/>
      <c r="M167" s="112"/>
      <c r="N167" s="108">
        <v>445</v>
      </c>
      <c r="O167" s="109"/>
      <c r="P167" s="112"/>
      <c r="Q167" s="112">
        <f>P167+N167</f>
        <v>445</v>
      </c>
      <c r="R167" s="112">
        <f>O167</f>
        <v>0</v>
      </c>
      <c r="S167" s="112">
        <f>T167-Q167</f>
        <v>-92</v>
      </c>
      <c r="T167" s="112">
        <v>353</v>
      </c>
      <c r="U167" s="112">
        <f>R167</f>
        <v>0</v>
      </c>
      <c r="V167" s="112">
        <v>353</v>
      </c>
      <c r="W167" s="112"/>
      <c r="X167" s="112"/>
      <c r="Y167" s="112">
        <f>W167+T167</f>
        <v>353</v>
      </c>
      <c r="Z167" s="112">
        <f>X167+V167</f>
        <v>353</v>
      </c>
      <c r="AA167" s="112"/>
      <c r="AB167" s="112"/>
      <c r="AC167" s="112">
        <f>AA167+Y167</f>
        <v>353</v>
      </c>
      <c r="AD167" s="112">
        <f>AB167+Z167</f>
        <v>353</v>
      </c>
      <c r="AE167" s="112"/>
      <c r="AF167" s="112"/>
      <c r="AG167" s="112"/>
      <c r="AH167" s="112">
        <f>AE167+AC167</f>
        <v>353</v>
      </c>
      <c r="AI167" s="112"/>
      <c r="AJ167" s="112">
        <f>AG167+AD167</f>
        <v>353</v>
      </c>
      <c r="AK167" s="113"/>
      <c r="AL167" s="113"/>
      <c r="AM167" s="112">
        <f>AK167+AH167</f>
        <v>353</v>
      </c>
      <c r="AN167" s="112">
        <f>AI167</f>
        <v>0</v>
      </c>
      <c r="AO167" s="112">
        <f>AQ167-AM167</f>
        <v>-353</v>
      </c>
      <c r="AP167" s="112">
        <f>AR167-AN167</f>
        <v>0</v>
      </c>
      <c r="AQ167" s="112"/>
      <c r="AR167" s="112"/>
      <c r="AS167" s="113"/>
      <c r="AT167" s="112"/>
      <c r="AU167" s="112"/>
      <c r="AV167" s="113"/>
      <c r="AW167" s="108"/>
      <c r="AX167" s="112">
        <f>AU167</f>
        <v>0</v>
      </c>
      <c r="AY167" s="115"/>
      <c r="AZ167" s="115"/>
      <c r="BA167" s="115"/>
      <c r="BB167" s="124"/>
      <c r="BC167" s="115"/>
    </row>
    <row r="168" spans="1:55" s="2" customFormat="1" ht="37.5">
      <c r="A168" s="120"/>
      <c r="B168" s="99" t="s">
        <v>309</v>
      </c>
      <c r="C168" s="100" t="s">
        <v>324</v>
      </c>
      <c r="D168" s="100" t="s">
        <v>343</v>
      </c>
      <c r="E168" s="101"/>
      <c r="F168" s="100"/>
      <c r="G168" s="102">
        <f aca="true" t="shared" si="135" ref="G168:X169">G169</f>
        <v>4737</v>
      </c>
      <c r="H168" s="102">
        <f t="shared" si="135"/>
        <v>4737</v>
      </c>
      <c r="I168" s="102">
        <f t="shared" si="135"/>
        <v>0</v>
      </c>
      <c r="J168" s="102">
        <f aca="true" t="shared" si="136" ref="J168:Q168">J169+J171</f>
        <v>0</v>
      </c>
      <c r="K168" s="102">
        <f t="shared" si="136"/>
        <v>4737</v>
      </c>
      <c r="L168" s="102">
        <f t="shared" si="136"/>
        <v>0</v>
      </c>
      <c r="M168" s="102"/>
      <c r="N168" s="102">
        <f t="shared" si="136"/>
        <v>5073</v>
      </c>
      <c r="O168" s="102">
        <f t="shared" si="136"/>
        <v>0</v>
      </c>
      <c r="P168" s="102">
        <f t="shared" si="136"/>
        <v>0</v>
      </c>
      <c r="Q168" s="102">
        <f t="shared" si="136"/>
        <v>5073</v>
      </c>
      <c r="R168" s="102">
        <f>R169+R171</f>
        <v>0</v>
      </c>
      <c r="S168" s="116">
        <f aca="true" t="shared" si="137" ref="S168:Z168">S171</f>
        <v>-5073</v>
      </c>
      <c r="T168" s="112">
        <f t="shared" si="137"/>
        <v>0</v>
      </c>
      <c r="U168" s="112">
        <f t="shared" si="137"/>
        <v>0</v>
      </c>
      <c r="V168" s="112">
        <f t="shared" si="137"/>
        <v>0</v>
      </c>
      <c r="W168" s="112">
        <f t="shared" si="137"/>
        <v>0</v>
      </c>
      <c r="X168" s="112">
        <f t="shared" si="137"/>
        <v>0</v>
      </c>
      <c r="Y168" s="112">
        <f t="shared" si="137"/>
        <v>0</v>
      </c>
      <c r="Z168" s="112">
        <f t="shared" si="137"/>
        <v>0</v>
      </c>
      <c r="AA168" s="112">
        <f aca="true" t="shared" si="138" ref="AA168:AJ168">AA171</f>
        <v>0</v>
      </c>
      <c r="AB168" s="112">
        <f t="shared" si="138"/>
        <v>0</v>
      </c>
      <c r="AC168" s="112">
        <f t="shared" si="138"/>
        <v>0</v>
      </c>
      <c r="AD168" s="112">
        <f t="shared" si="138"/>
        <v>0</v>
      </c>
      <c r="AE168" s="112">
        <f t="shared" si="138"/>
        <v>0</v>
      </c>
      <c r="AF168" s="112"/>
      <c r="AG168" s="112">
        <f t="shared" si="138"/>
        <v>0</v>
      </c>
      <c r="AH168" s="112">
        <f t="shared" si="138"/>
        <v>0</v>
      </c>
      <c r="AI168" s="112"/>
      <c r="AJ168" s="112">
        <f t="shared" si="138"/>
        <v>0</v>
      </c>
      <c r="AK168" s="136"/>
      <c r="AL168" s="136"/>
      <c r="AM168" s="153"/>
      <c r="AN168" s="153"/>
      <c r="AO168" s="116">
        <f>AO173</f>
        <v>3326</v>
      </c>
      <c r="AP168" s="116" t="e">
        <f>AP173</f>
        <v>#REF!</v>
      </c>
      <c r="AQ168" s="116">
        <f>AQ173</f>
        <v>3326</v>
      </c>
      <c r="AR168" s="116">
        <f>AR173</f>
        <v>0</v>
      </c>
      <c r="AS168" s="136"/>
      <c r="AT168" s="116">
        <f aca="true" t="shared" si="139" ref="AT168:BC168">AT173</f>
        <v>3326</v>
      </c>
      <c r="AU168" s="116">
        <f t="shared" si="139"/>
        <v>0</v>
      </c>
      <c r="AV168" s="116">
        <f t="shared" si="139"/>
        <v>0</v>
      </c>
      <c r="AW168" s="116">
        <f t="shared" si="139"/>
        <v>3326</v>
      </c>
      <c r="AX168" s="116">
        <f t="shared" si="139"/>
        <v>0</v>
      </c>
      <c r="AY168" s="116">
        <f t="shared" si="139"/>
        <v>0</v>
      </c>
      <c r="AZ168" s="116">
        <f t="shared" si="139"/>
        <v>38</v>
      </c>
      <c r="BA168" s="116">
        <f t="shared" si="139"/>
        <v>0</v>
      </c>
      <c r="BB168" s="116">
        <f t="shared" si="139"/>
        <v>3364</v>
      </c>
      <c r="BC168" s="116">
        <f t="shared" si="139"/>
        <v>0</v>
      </c>
    </row>
    <row r="169" spans="1:55" ht="16.5" hidden="1">
      <c r="A169" s="128"/>
      <c r="B169" s="105" t="s">
        <v>311</v>
      </c>
      <c r="C169" s="106" t="s">
        <v>324</v>
      </c>
      <c r="D169" s="106" t="s">
        <v>343</v>
      </c>
      <c r="E169" s="111" t="s">
        <v>430</v>
      </c>
      <c r="F169" s="106"/>
      <c r="G169" s="108">
        <f t="shared" si="135"/>
        <v>4737</v>
      </c>
      <c r="H169" s="108">
        <f t="shared" si="135"/>
        <v>4737</v>
      </c>
      <c r="I169" s="108">
        <f t="shared" si="135"/>
        <v>0</v>
      </c>
      <c r="J169" s="108">
        <f t="shared" si="135"/>
        <v>-4737</v>
      </c>
      <c r="K169" s="108">
        <f t="shared" si="135"/>
        <v>0</v>
      </c>
      <c r="L169" s="108">
        <f t="shared" si="135"/>
        <v>0</v>
      </c>
      <c r="M169" s="108"/>
      <c r="N169" s="108">
        <f t="shared" si="135"/>
        <v>0</v>
      </c>
      <c r="O169" s="108">
        <f t="shared" si="135"/>
        <v>0</v>
      </c>
      <c r="P169" s="108">
        <f t="shared" si="135"/>
        <v>0</v>
      </c>
      <c r="Q169" s="108">
        <f t="shared" si="135"/>
        <v>0</v>
      </c>
      <c r="R169" s="108">
        <f t="shared" si="135"/>
        <v>0</v>
      </c>
      <c r="S169" s="112"/>
      <c r="T169" s="108">
        <f t="shared" si="135"/>
        <v>0</v>
      </c>
      <c r="U169" s="108">
        <f t="shared" si="135"/>
        <v>0</v>
      </c>
      <c r="V169" s="108">
        <f t="shared" si="135"/>
        <v>0</v>
      </c>
      <c r="W169" s="108">
        <f t="shared" si="135"/>
        <v>0</v>
      </c>
      <c r="X169" s="108">
        <f t="shared" si="135"/>
        <v>0</v>
      </c>
      <c r="Y169" s="108">
        <f aca="true" t="shared" si="140" ref="Y169:AJ169">Y170</f>
        <v>0</v>
      </c>
      <c r="Z169" s="108">
        <f t="shared" si="140"/>
        <v>0</v>
      </c>
      <c r="AA169" s="108">
        <f t="shared" si="140"/>
        <v>0</v>
      </c>
      <c r="AB169" s="108">
        <f t="shared" si="140"/>
        <v>0</v>
      </c>
      <c r="AC169" s="108">
        <f t="shared" si="140"/>
        <v>0</v>
      </c>
      <c r="AD169" s="108">
        <f t="shared" si="140"/>
        <v>0</v>
      </c>
      <c r="AE169" s="108">
        <f t="shared" si="140"/>
        <v>0</v>
      </c>
      <c r="AF169" s="108"/>
      <c r="AG169" s="108">
        <f t="shared" si="140"/>
        <v>0</v>
      </c>
      <c r="AH169" s="108">
        <f t="shared" si="140"/>
        <v>0</v>
      </c>
      <c r="AI169" s="108"/>
      <c r="AJ169" s="108">
        <f t="shared" si="140"/>
        <v>0</v>
      </c>
      <c r="AK169" s="113"/>
      <c r="AL169" s="113"/>
      <c r="AM169" s="125"/>
      <c r="AN169" s="125"/>
      <c r="AO169" s="126"/>
      <c r="AP169" s="126"/>
      <c r="AQ169" s="127"/>
      <c r="AR169" s="126"/>
      <c r="AS169" s="113"/>
      <c r="AT169" s="127"/>
      <c r="AU169" s="127"/>
      <c r="AV169" s="127"/>
      <c r="AW169" s="127"/>
      <c r="AX169" s="127"/>
      <c r="AY169" s="109"/>
      <c r="AZ169" s="109"/>
      <c r="BA169" s="109"/>
      <c r="BB169" s="112"/>
      <c r="BC169" s="109"/>
    </row>
    <row r="170" spans="1:55" ht="66" hidden="1">
      <c r="A170" s="128"/>
      <c r="B170" s="105" t="s">
        <v>332</v>
      </c>
      <c r="C170" s="106" t="s">
        <v>324</v>
      </c>
      <c r="D170" s="106" t="s">
        <v>343</v>
      </c>
      <c r="E170" s="111" t="s">
        <v>430</v>
      </c>
      <c r="F170" s="106" t="s">
        <v>333</v>
      </c>
      <c r="G170" s="108">
        <f>H170+I170</f>
        <v>4737</v>
      </c>
      <c r="H170" s="108">
        <f>2220+2517</f>
        <v>4737</v>
      </c>
      <c r="I170" s="108"/>
      <c r="J170" s="112">
        <f>K170-G170</f>
        <v>-4737</v>
      </c>
      <c r="K170" s="112"/>
      <c r="L170" s="112"/>
      <c r="M170" s="112"/>
      <c r="N170" s="108"/>
      <c r="O170" s="109"/>
      <c r="P170" s="112"/>
      <c r="Q170" s="112">
        <f>P170+N170</f>
        <v>0</v>
      </c>
      <c r="R170" s="112">
        <f>O170</f>
        <v>0</v>
      </c>
      <c r="S170" s="112"/>
      <c r="T170" s="112">
        <f aca="true" t="shared" si="141" ref="T170:Z170">Q170</f>
        <v>0</v>
      </c>
      <c r="U170" s="112">
        <f t="shared" si="141"/>
        <v>0</v>
      </c>
      <c r="V170" s="112">
        <f t="shared" si="141"/>
        <v>0</v>
      </c>
      <c r="W170" s="112">
        <f t="shared" si="141"/>
        <v>0</v>
      </c>
      <c r="X170" s="112">
        <f t="shared" si="141"/>
        <v>0</v>
      </c>
      <c r="Y170" s="112">
        <f t="shared" si="141"/>
        <v>0</v>
      </c>
      <c r="Z170" s="112">
        <f t="shared" si="141"/>
        <v>0</v>
      </c>
      <c r="AA170" s="112">
        <f>X170</f>
        <v>0</v>
      </c>
      <c r="AB170" s="112">
        <f>Y170</f>
        <v>0</v>
      </c>
      <c r="AC170" s="112">
        <f>Z170</f>
        <v>0</v>
      </c>
      <c r="AD170" s="112">
        <f>AA170</f>
        <v>0</v>
      </c>
      <c r="AE170" s="112">
        <f>AB170</f>
        <v>0</v>
      </c>
      <c r="AF170" s="112"/>
      <c r="AG170" s="112">
        <f>AC170</f>
        <v>0</v>
      </c>
      <c r="AH170" s="112">
        <f>AD170</f>
        <v>0</v>
      </c>
      <c r="AI170" s="112"/>
      <c r="AJ170" s="112">
        <f>AE170</f>
        <v>0</v>
      </c>
      <c r="AK170" s="113"/>
      <c r="AL170" s="113"/>
      <c r="AM170" s="125"/>
      <c r="AN170" s="125"/>
      <c r="AO170" s="126"/>
      <c r="AP170" s="126"/>
      <c r="AQ170" s="127"/>
      <c r="AR170" s="126"/>
      <c r="AS170" s="113"/>
      <c r="AT170" s="127"/>
      <c r="AU170" s="127"/>
      <c r="AV170" s="127"/>
      <c r="AW170" s="127"/>
      <c r="AX170" s="127"/>
      <c r="AY170" s="109"/>
      <c r="AZ170" s="109"/>
      <c r="BA170" s="109"/>
      <c r="BB170" s="112"/>
      <c r="BC170" s="109"/>
    </row>
    <row r="171" spans="1:55" ht="33" hidden="1">
      <c r="A171" s="128"/>
      <c r="B171" s="105" t="s">
        <v>373</v>
      </c>
      <c r="C171" s="106" t="s">
        <v>324</v>
      </c>
      <c r="D171" s="106" t="s">
        <v>343</v>
      </c>
      <c r="E171" s="111" t="s">
        <v>411</v>
      </c>
      <c r="F171" s="106"/>
      <c r="G171" s="108"/>
      <c r="H171" s="108"/>
      <c r="I171" s="108"/>
      <c r="J171" s="112">
        <f aca="true" t="shared" si="142" ref="J171:AJ171">J172</f>
        <v>4737</v>
      </c>
      <c r="K171" s="112">
        <f t="shared" si="142"/>
        <v>4737</v>
      </c>
      <c r="L171" s="112">
        <f t="shared" si="142"/>
        <v>0</v>
      </c>
      <c r="M171" s="112"/>
      <c r="N171" s="112">
        <f t="shared" si="142"/>
        <v>5073</v>
      </c>
      <c r="O171" s="112">
        <f t="shared" si="142"/>
        <v>0</v>
      </c>
      <c r="P171" s="112">
        <f t="shared" si="142"/>
        <v>0</v>
      </c>
      <c r="Q171" s="112">
        <f t="shared" si="142"/>
        <v>5073</v>
      </c>
      <c r="R171" s="112">
        <f t="shared" si="142"/>
        <v>0</v>
      </c>
      <c r="S171" s="112">
        <f>S172</f>
        <v>-5073</v>
      </c>
      <c r="T171" s="112">
        <f>T172</f>
        <v>0</v>
      </c>
      <c r="U171" s="112">
        <f>U172</f>
        <v>0</v>
      </c>
      <c r="V171" s="112">
        <f t="shared" si="142"/>
        <v>0</v>
      </c>
      <c r="W171" s="112">
        <f t="shared" si="142"/>
        <v>0</v>
      </c>
      <c r="X171" s="112">
        <f t="shared" si="142"/>
        <v>0</v>
      </c>
      <c r="Y171" s="112">
        <f t="shared" si="142"/>
        <v>0</v>
      </c>
      <c r="Z171" s="112">
        <f t="shared" si="142"/>
        <v>0</v>
      </c>
      <c r="AA171" s="112">
        <f t="shared" si="142"/>
        <v>0</v>
      </c>
      <c r="AB171" s="112">
        <f t="shared" si="142"/>
        <v>0</v>
      </c>
      <c r="AC171" s="112">
        <f t="shared" si="142"/>
        <v>0</v>
      </c>
      <c r="AD171" s="112">
        <f t="shared" si="142"/>
        <v>0</v>
      </c>
      <c r="AE171" s="112">
        <f t="shared" si="142"/>
        <v>0</v>
      </c>
      <c r="AF171" s="112"/>
      <c r="AG171" s="112">
        <f t="shared" si="142"/>
        <v>0</v>
      </c>
      <c r="AH171" s="112">
        <f t="shared" si="142"/>
        <v>0</v>
      </c>
      <c r="AI171" s="112"/>
      <c r="AJ171" s="112">
        <f t="shared" si="142"/>
        <v>0</v>
      </c>
      <c r="AK171" s="113"/>
      <c r="AL171" s="113"/>
      <c r="AM171" s="125"/>
      <c r="AN171" s="125"/>
      <c r="AO171" s="126"/>
      <c r="AP171" s="126"/>
      <c r="AQ171" s="127"/>
      <c r="AR171" s="126"/>
      <c r="AS171" s="113"/>
      <c r="AT171" s="127"/>
      <c r="AU171" s="127"/>
      <c r="AV171" s="127"/>
      <c r="AW171" s="127"/>
      <c r="AX171" s="127"/>
      <c r="AY171" s="109"/>
      <c r="AZ171" s="109"/>
      <c r="BA171" s="109"/>
      <c r="BB171" s="112"/>
      <c r="BC171" s="109"/>
    </row>
    <row r="172" spans="1:55" ht="66" hidden="1">
      <c r="A172" s="128"/>
      <c r="B172" s="105" t="s">
        <v>332</v>
      </c>
      <c r="C172" s="106" t="s">
        <v>324</v>
      </c>
      <c r="D172" s="106" t="s">
        <v>343</v>
      </c>
      <c r="E172" s="111" t="s">
        <v>411</v>
      </c>
      <c r="F172" s="106" t="s">
        <v>333</v>
      </c>
      <c r="G172" s="108"/>
      <c r="H172" s="108"/>
      <c r="I172" s="108"/>
      <c r="J172" s="112">
        <f>K172-G172</f>
        <v>4737</v>
      </c>
      <c r="K172" s="112">
        <v>4737</v>
      </c>
      <c r="L172" s="112"/>
      <c r="M172" s="112"/>
      <c r="N172" s="108">
        <v>5073</v>
      </c>
      <c r="O172" s="109"/>
      <c r="P172" s="112"/>
      <c r="Q172" s="112">
        <f>P172+N172</f>
        <v>5073</v>
      </c>
      <c r="R172" s="112">
        <f>O172</f>
        <v>0</v>
      </c>
      <c r="S172" s="112">
        <f>T172-Q172</f>
        <v>-5073</v>
      </c>
      <c r="T172" s="112"/>
      <c r="U172" s="112">
        <f>R172</f>
        <v>0</v>
      </c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3"/>
      <c r="AL172" s="113"/>
      <c r="AM172" s="125"/>
      <c r="AN172" s="125"/>
      <c r="AO172" s="126"/>
      <c r="AP172" s="126"/>
      <c r="AQ172" s="127"/>
      <c r="AR172" s="126"/>
      <c r="AS172" s="113"/>
      <c r="AT172" s="127"/>
      <c r="AU172" s="127"/>
      <c r="AV172" s="127"/>
      <c r="AW172" s="127"/>
      <c r="AX172" s="127"/>
      <c r="AY172" s="109"/>
      <c r="AZ172" s="109"/>
      <c r="BA172" s="109"/>
      <c r="BB172" s="112"/>
      <c r="BC172" s="109"/>
    </row>
    <row r="173" spans="1:55" s="11" customFormat="1" ht="33">
      <c r="A173" s="128"/>
      <c r="B173" s="105" t="s">
        <v>373</v>
      </c>
      <c r="C173" s="106" t="s">
        <v>324</v>
      </c>
      <c r="D173" s="106" t="s">
        <v>343</v>
      </c>
      <c r="E173" s="111" t="s">
        <v>411</v>
      </c>
      <c r="F173" s="106"/>
      <c r="G173" s="108"/>
      <c r="H173" s="108"/>
      <c r="I173" s="108"/>
      <c r="J173" s="112"/>
      <c r="K173" s="112"/>
      <c r="L173" s="112"/>
      <c r="M173" s="112"/>
      <c r="N173" s="108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04"/>
      <c r="AL173" s="104"/>
      <c r="AM173" s="124"/>
      <c r="AN173" s="124"/>
      <c r="AO173" s="112">
        <f>AO174</f>
        <v>3326</v>
      </c>
      <c r="AP173" s="112" t="e">
        <f>AP174</f>
        <v>#REF!</v>
      </c>
      <c r="AQ173" s="112">
        <f>AQ174</f>
        <v>3326</v>
      </c>
      <c r="AR173" s="112">
        <f>AR174</f>
        <v>0</v>
      </c>
      <c r="AS173" s="104"/>
      <c r="AT173" s="112">
        <f aca="true" t="shared" si="143" ref="AT173:BC173">AT174</f>
        <v>3326</v>
      </c>
      <c r="AU173" s="112">
        <f t="shared" si="143"/>
        <v>0</v>
      </c>
      <c r="AV173" s="112">
        <f t="shared" si="143"/>
        <v>0</v>
      </c>
      <c r="AW173" s="112">
        <f t="shared" si="143"/>
        <v>3326</v>
      </c>
      <c r="AX173" s="112">
        <f t="shared" si="143"/>
        <v>0</v>
      </c>
      <c r="AY173" s="112">
        <f t="shared" si="143"/>
        <v>0</v>
      </c>
      <c r="AZ173" s="112">
        <f t="shared" si="143"/>
        <v>38</v>
      </c>
      <c r="BA173" s="112">
        <f t="shared" si="143"/>
        <v>0</v>
      </c>
      <c r="BB173" s="112">
        <f t="shared" si="143"/>
        <v>3364</v>
      </c>
      <c r="BC173" s="112">
        <f t="shared" si="143"/>
        <v>0</v>
      </c>
    </row>
    <row r="174" spans="1:55" s="11" customFormat="1" ht="82.5">
      <c r="A174" s="128"/>
      <c r="B174" s="133" t="s">
        <v>265</v>
      </c>
      <c r="C174" s="106" t="s">
        <v>324</v>
      </c>
      <c r="D174" s="106" t="s">
        <v>343</v>
      </c>
      <c r="E174" s="111" t="s">
        <v>174</v>
      </c>
      <c r="F174" s="106"/>
      <c r="G174" s="108"/>
      <c r="H174" s="108"/>
      <c r="I174" s="108"/>
      <c r="J174" s="112"/>
      <c r="K174" s="112"/>
      <c r="L174" s="112"/>
      <c r="M174" s="112"/>
      <c r="N174" s="108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04"/>
      <c r="AL174" s="104"/>
      <c r="AM174" s="124"/>
      <c r="AN174" s="124"/>
      <c r="AO174" s="112">
        <f>AO177+AO178+AO179+AO180+AO181</f>
        <v>3326</v>
      </c>
      <c r="AP174" s="112" t="e">
        <f>AP177+AP178+AP179+AP180+AP181</f>
        <v>#REF!</v>
      </c>
      <c r="AQ174" s="112">
        <f>AQ177+AQ178+AQ179+AQ180+AQ181</f>
        <v>3326</v>
      </c>
      <c r="AR174" s="112">
        <f>AR177+AR178+AR179+AR180+AR181</f>
        <v>0</v>
      </c>
      <c r="AS174" s="104"/>
      <c r="AT174" s="112">
        <f aca="true" t="shared" si="144" ref="AT174:BC174">AT177+AT178+AT179+AT180+AT181</f>
        <v>3326</v>
      </c>
      <c r="AU174" s="112">
        <f t="shared" si="144"/>
        <v>0</v>
      </c>
      <c r="AV174" s="112">
        <f t="shared" si="144"/>
        <v>0</v>
      </c>
      <c r="AW174" s="112">
        <f t="shared" si="144"/>
        <v>3326</v>
      </c>
      <c r="AX174" s="112">
        <f t="shared" si="144"/>
        <v>0</v>
      </c>
      <c r="AY174" s="112">
        <f t="shared" si="144"/>
        <v>0</v>
      </c>
      <c r="AZ174" s="112">
        <f t="shared" si="144"/>
        <v>38</v>
      </c>
      <c r="BA174" s="112">
        <f t="shared" si="144"/>
        <v>0</v>
      </c>
      <c r="BB174" s="112">
        <f t="shared" si="144"/>
        <v>3364</v>
      </c>
      <c r="BC174" s="112">
        <f t="shared" si="144"/>
        <v>0</v>
      </c>
    </row>
    <row r="175" spans="1:55" s="11" customFormat="1" ht="82.5" hidden="1">
      <c r="A175" s="128"/>
      <c r="B175" s="133" t="s">
        <v>175</v>
      </c>
      <c r="C175" s="106" t="s">
        <v>324</v>
      </c>
      <c r="D175" s="106" t="s">
        <v>343</v>
      </c>
      <c r="E175" s="111" t="s">
        <v>176</v>
      </c>
      <c r="F175" s="145"/>
      <c r="G175" s="108"/>
      <c r="H175" s="108"/>
      <c r="I175" s="108"/>
      <c r="J175" s="112"/>
      <c r="K175" s="112"/>
      <c r="L175" s="112"/>
      <c r="M175" s="112"/>
      <c r="N175" s="108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04"/>
      <c r="AL175" s="104"/>
      <c r="AM175" s="124"/>
      <c r="AN175" s="124"/>
      <c r="AO175" s="112">
        <f>AO176</f>
        <v>0</v>
      </c>
      <c r="AP175" s="112">
        <f>AP176</f>
        <v>0</v>
      </c>
      <c r="AQ175" s="112">
        <f>AQ176</f>
        <v>0</v>
      </c>
      <c r="AR175" s="112">
        <f>AR176</f>
        <v>0</v>
      </c>
      <c r="AS175" s="104"/>
      <c r="AT175" s="112">
        <f>AT176</f>
        <v>0</v>
      </c>
      <c r="AU175" s="112">
        <f>AU176</f>
        <v>0</v>
      </c>
      <c r="AV175" s="104"/>
      <c r="AW175" s="108"/>
      <c r="AX175" s="112">
        <f aca="true" t="shared" si="145" ref="AX175:AX182">AU175</f>
        <v>0</v>
      </c>
      <c r="AY175" s="124"/>
      <c r="AZ175" s="124"/>
      <c r="BA175" s="124"/>
      <c r="BB175" s="124"/>
      <c r="BC175" s="124"/>
    </row>
    <row r="176" spans="1:55" s="11" customFormat="1" ht="66" hidden="1">
      <c r="A176" s="128"/>
      <c r="B176" s="105" t="s">
        <v>332</v>
      </c>
      <c r="C176" s="106" t="s">
        <v>324</v>
      </c>
      <c r="D176" s="106" t="s">
        <v>343</v>
      </c>
      <c r="E176" s="111" t="s">
        <v>176</v>
      </c>
      <c r="F176" s="106" t="s">
        <v>333</v>
      </c>
      <c r="G176" s="108"/>
      <c r="H176" s="108"/>
      <c r="I176" s="108"/>
      <c r="J176" s="112"/>
      <c r="K176" s="112"/>
      <c r="L176" s="112"/>
      <c r="M176" s="112"/>
      <c r="N176" s="108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04"/>
      <c r="AL176" s="104"/>
      <c r="AM176" s="124"/>
      <c r="AN176" s="124"/>
      <c r="AO176" s="112">
        <f>AQ176-AM176</f>
        <v>0</v>
      </c>
      <c r="AP176" s="112">
        <f>AR176-AN176</f>
        <v>0</v>
      </c>
      <c r="AQ176" s="112"/>
      <c r="AR176" s="112"/>
      <c r="AS176" s="104"/>
      <c r="AT176" s="112"/>
      <c r="AU176" s="112"/>
      <c r="AV176" s="104"/>
      <c r="AW176" s="108"/>
      <c r="AX176" s="112">
        <f t="shared" si="145"/>
        <v>0</v>
      </c>
      <c r="AY176" s="124"/>
      <c r="AZ176" s="124"/>
      <c r="BA176" s="124"/>
      <c r="BB176" s="124"/>
      <c r="BC176" s="124"/>
    </row>
    <row r="177" spans="1:55" s="11" customFormat="1" ht="66">
      <c r="A177" s="128"/>
      <c r="B177" s="105" t="s">
        <v>332</v>
      </c>
      <c r="C177" s="106" t="s">
        <v>324</v>
      </c>
      <c r="D177" s="106" t="s">
        <v>343</v>
      </c>
      <c r="E177" s="111" t="s">
        <v>174</v>
      </c>
      <c r="F177" s="106" t="s">
        <v>333</v>
      </c>
      <c r="G177" s="108"/>
      <c r="H177" s="108"/>
      <c r="I177" s="108"/>
      <c r="J177" s="112"/>
      <c r="K177" s="112"/>
      <c r="L177" s="112"/>
      <c r="M177" s="112"/>
      <c r="N177" s="108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04"/>
      <c r="AL177" s="104"/>
      <c r="AM177" s="124"/>
      <c r="AN177" s="124"/>
      <c r="AO177" s="112">
        <f>AQ177-AM177</f>
        <v>140</v>
      </c>
      <c r="AP177" s="112">
        <f>AP178</f>
        <v>0</v>
      </c>
      <c r="AQ177" s="112">
        <v>140</v>
      </c>
      <c r="AR177" s="112">
        <f>AR178</f>
        <v>0</v>
      </c>
      <c r="AS177" s="104"/>
      <c r="AT177" s="112">
        <v>140</v>
      </c>
      <c r="AU177" s="112">
        <f>AU178</f>
        <v>0</v>
      </c>
      <c r="AV177" s="104"/>
      <c r="AW177" s="108">
        <f>AT177+AV177</f>
        <v>140</v>
      </c>
      <c r="AX177" s="112">
        <f t="shared" si="145"/>
        <v>0</v>
      </c>
      <c r="AY177" s="124"/>
      <c r="AZ177" s="124">
        <v>38</v>
      </c>
      <c r="BA177" s="124"/>
      <c r="BB177" s="112">
        <f>AW177+AY177+AZ177+BA177</f>
        <v>178</v>
      </c>
      <c r="BC177" s="109">
        <f>AX177+AY177</f>
        <v>0</v>
      </c>
    </row>
    <row r="178" spans="1:55" s="11" customFormat="1" ht="82.5">
      <c r="A178" s="128"/>
      <c r="B178" s="133" t="s">
        <v>258</v>
      </c>
      <c r="C178" s="106" t="s">
        <v>324</v>
      </c>
      <c r="D178" s="106" t="s">
        <v>343</v>
      </c>
      <c r="E178" s="111" t="s">
        <v>174</v>
      </c>
      <c r="F178" s="106" t="s">
        <v>257</v>
      </c>
      <c r="G178" s="108"/>
      <c r="H178" s="108"/>
      <c r="I178" s="108"/>
      <c r="J178" s="112"/>
      <c r="K178" s="112"/>
      <c r="L178" s="112"/>
      <c r="M178" s="112"/>
      <c r="N178" s="108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04"/>
      <c r="AL178" s="104"/>
      <c r="AM178" s="124"/>
      <c r="AN178" s="124"/>
      <c r="AO178" s="112">
        <f>AQ178-AM178</f>
        <v>2115</v>
      </c>
      <c r="AP178" s="112">
        <f>AR178-AN178</f>
        <v>0</v>
      </c>
      <c r="AQ178" s="112">
        <v>2115</v>
      </c>
      <c r="AR178" s="112"/>
      <c r="AS178" s="104"/>
      <c r="AT178" s="112">
        <v>2115</v>
      </c>
      <c r="AU178" s="112"/>
      <c r="AV178" s="104"/>
      <c r="AW178" s="108">
        <f>AT178+AV178</f>
        <v>2115</v>
      </c>
      <c r="AX178" s="112">
        <f t="shared" si="145"/>
        <v>0</v>
      </c>
      <c r="AY178" s="124"/>
      <c r="AZ178" s="124"/>
      <c r="BA178" s="124"/>
      <c r="BB178" s="112">
        <f>AW178+AY178+AZ178+BA178</f>
        <v>2115</v>
      </c>
      <c r="BC178" s="109">
        <f>AX178+AY178</f>
        <v>0</v>
      </c>
    </row>
    <row r="179" spans="1:55" s="11" customFormat="1" ht="175.5" customHeight="1">
      <c r="A179" s="128"/>
      <c r="B179" s="154" t="s">
        <v>280</v>
      </c>
      <c r="C179" s="106" t="s">
        <v>324</v>
      </c>
      <c r="D179" s="106" t="s">
        <v>343</v>
      </c>
      <c r="E179" s="111" t="s">
        <v>174</v>
      </c>
      <c r="F179" s="106" t="s">
        <v>259</v>
      </c>
      <c r="G179" s="108"/>
      <c r="H179" s="108"/>
      <c r="I179" s="108"/>
      <c r="J179" s="112"/>
      <c r="K179" s="112"/>
      <c r="L179" s="112"/>
      <c r="M179" s="112"/>
      <c r="N179" s="108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04"/>
      <c r="AL179" s="104"/>
      <c r="AM179" s="124"/>
      <c r="AN179" s="124"/>
      <c r="AO179" s="112">
        <f>AQ179-AM179</f>
        <v>750</v>
      </c>
      <c r="AP179" s="112" t="e">
        <f>#REF!</f>
        <v>#REF!</v>
      </c>
      <c r="AQ179" s="112">
        <v>750</v>
      </c>
      <c r="AR179" s="112"/>
      <c r="AS179" s="104"/>
      <c r="AT179" s="112">
        <v>750</v>
      </c>
      <c r="AU179" s="112"/>
      <c r="AV179" s="104"/>
      <c r="AW179" s="108">
        <f>AT179+AV179</f>
        <v>750</v>
      </c>
      <c r="AX179" s="112">
        <f t="shared" si="145"/>
        <v>0</v>
      </c>
      <c r="AY179" s="124"/>
      <c r="AZ179" s="124"/>
      <c r="BA179" s="124"/>
      <c r="BB179" s="112">
        <f>AW179+AY179+AZ179+BA179</f>
        <v>750</v>
      </c>
      <c r="BC179" s="109">
        <f>AX179+AY179</f>
        <v>0</v>
      </c>
    </row>
    <row r="180" spans="1:55" s="11" customFormat="1" ht="127.5" customHeight="1">
      <c r="A180" s="128"/>
      <c r="B180" s="133" t="s">
        <v>261</v>
      </c>
      <c r="C180" s="106" t="s">
        <v>324</v>
      </c>
      <c r="D180" s="106" t="s">
        <v>343</v>
      </c>
      <c r="E180" s="111" t="s">
        <v>174</v>
      </c>
      <c r="F180" s="106" t="s">
        <v>260</v>
      </c>
      <c r="G180" s="108"/>
      <c r="H180" s="108"/>
      <c r="I180" s="108"/>
      <c r="J180" s="112"/>
      <c r="K180" s="112"/>
      <c r="L180" s="112"/>
      <c r="M180" s="112"/>
      <c r="N180" s="108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04"/>
      <c r="AL180" s="104"/>
      <c r="AM180" s="124"/>
      <c r="AN180" s="124"/>
      <c r="AO180" s="112">
        <f>AQ180-AM180</f>
        <v>271</v>
      </c>
      <c r="AP180" s="112" t="e">
        <f>#REF!</f>
        <v>#REF!</v>
      </c>
      <c r="AQ180" s="112">
        <v>271</v>
      </c>
      <c r="AR180" s="112"/>
      <c r="AS180" s="104"/>
      <c r="AT180" s="112">
        <v>271</v>
      </c>
      <c r="AU180" s="112"/>
      <c r="AV180" s="104"/>
      <c r="AW180" s="108">
        <f>AT180+AV180</f>
        <v>271</v>
      </c>
      <c r="AX180" s="112">
        <f t="shared" si="145"/>
        <v>0</v>
      </c>
      <c r="AY180" s="124"/>
      <c r="AZ180" s="124"/>
      <c r="BA180" s="124"/>
      <c r="BB180" s="112">
        <f>AW180+AY180+AZ180+BA180</f>
        <v>271</v>
      </c>
      <c r="BC180" s="109">
        <f>AX180+AY180</f>
        <v>0</v>
      </c>
    </row>
    <row r="181" spans="1:55" s="11" customFormat="1" ht="123.75" customHeight="1">
      <c r="A181" s="128"/>
      <c r="B181" s="133" t="s">
        <v>263</v>
      </c>
      <c r="C181" s="106" t="s">
        <v>324</v>
      </c>
      <c r="D181" s="106" t="s">
        <v>343</v>
      </c>
      <c r="E181" s="111" t="s">
        <v>174</v>
      </c>
      <c r="F181" s="106" t="s">
        <v>262</v>
      </c>
      <c r="G181" s="108"/>
      <c r="H181" s="108"/>
      <c r="I181" s="108"/>
      <c r="J181" s="112"/>
      <c r="K181" s="112"/>
      <c r="L181" s="112"/>
      <c r="M181" s="112"/>
      <c r="N181" s="108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04"/>
      <c r="AL181" s="104"/>
      <c r="AM181" s="124"/>
      <c r="AN181" s="124"/>
      <c r="AO181" s="112">
        <f>AQ181-AM181</f>
        <v>50</v>
      </c>
      <c r="AP181" s="112" t="e">
        <f>#REF!</f>
        <v>#REF!</v>
      </c>
      <c r="AQ181" s="112">
        <v>50</v>
      </c>
      <c r="AR181" s="112"/>
      <c r="AS181" s="104"/>
      <c r="AT181" s="112">
        <v>50</v>
      </c>
      <c r="AU181" s="112"/>
      <c r="AV181" s="104"/>
      <c r="AW181" s="108">
        <f>AT181+AV181</f>
        <v>50</v>
      </c>
      <c r="AX181" s="112">
        <f t="shared" si="145"/>
        <v>0</v>
      </c>
      <c r="AY181" s="124"/>
      <c r="AZ181" s="124"/>
      <c r="BA181" s="124"/>
      <c r="BB181" s="112">
        <f>AW181+AY181+AZ181+BA181</f>
        <v>50</v>
      </c>
      <c r="BC181" s="109">
        <f>AX181+AY181</f>
        <v>0</v>
      </c>
    </row>
    <row r="182" spans="1:55" ht="16.5">
      <c r="A182" s="128"/>
      <c r="B182" s="155"/>
      <c r="C182" s="145"/>
      <c r="D182" s="145"/>
      <c r="E182" s="146"/>
      <c r="F182" s="145"/>
      <c r="G182" s="151"/>
      <c r="H182" s="151"/>
      <c r="I182" s="151"/>
      <c r="J182" s="124"/>
      <c r="K182" s="124"/>
      <c r="L182" s="124"/>
      <c r="M182" s="124"/>
      <c r="N182" s="151"/>
      <c r="O182" s="109"/>
      <c r="P182" s="109"/>
      <c r="Q182" s="115"/>
      <c r="R182" s="115"/>
      <c r="S182" s="112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13"/>
      <c r="AL182" s="113"/>
      <c r="AM182" s="125"/>
      <c r="AN182" s="125"/>
      <c r="AO182" s="126"/>
      <c r="AP182" s="126"/>
      <c r="AQ182" s="127"/>
      <c r="AR182" s="126"/>
      <c r="AS182" s="113"/>
      <c r="AT182" s="127"/>
      <c r="AU182" s="126"/>
      <c r="AV182" s="113"/>
      <c r="AW182" s="108"/>
      <c r="AX182" s="112">
        <f t="shared" si="145"/>
        <v>0</v>
      </c>
      <c r="AY182" s="115"/>
      <c r="AZ182" s="115"/>
      <c r="BA182" s="115"/>
      <c r="BB182" s="124"/>
      <c r="BC182" s="115"/>
    </row>
    <row r="183" spans="1:55" s="5" customFormat="1" ht="101.25">
      <c r="A183" s="91">
        <v>906</v>
      </c>
      <c r="B183" s="92" t="s">
        <v>57</v>
      </c>
      <c r="C183" s="95"/>
      <c r="D183" s="95"/>
      <c r="E183" s="94"/>
      <c r="F183" s="95"/>
      <c r="G183" s="143">
        <f aca="true" t="shared" si="146" ref="G183:L183">G187+G197+G213+G184</f>
        <v>87240</v>
      </c>
      <c r="H183" s="143">
        <f t="shared" si="146"/>
        <v>87240</v>
      </c>
      <c r="I183" s="143">
        <f t="shared" si="146"/>
        <v>0</v>
      </c>
      <c r="J183" s="143">
        <f t="shared" si="146"/>
        <v>13197</v>
      </c>
      <c r="K183" s="143">
        <f t="shared" si="146"/>
        <v>100437</v>
      </c>
      <c r="L183" s="143">
        <f t="shared" si="146"/>
        <v>0</v>
      </c>
      <c r="M183" s="143"/>
      <c r="N183" s="143">
        <f aca="true" t="shared" si="147" ref="N183:AE183">N187+N197+N213+N184</f>
        <v>107810</v>
      </c>
      <c r="O183" s="143">
        <f t="shared" si="147"/>
        <v>0</v>
      </c>
      <c r="P183" s="143">
        <f t="shared" si="147"/>
        <v>0</v>
      </c>
      <c r="Q183" s="143">
        <f t="shared" si="147"/>
        <v>107810</v>
      </c>
      <c r="R183" s="143">
        <f t="shared" si="147"/>
        <v>0</v>
      </c>
      <c r="S183" s="143">
        <f t="shared" si="147"/>
        <v>-39665</v>
      </c>
      <c r="T183" s="143">
        <f t="shared" si="147"/>
        <v>68145</v>
      </c>
      <c r="U183" s="143">
        <f t="shared" si="147"/>
        <v>0</v>
      </c>
      <c r="V183" s="143">
        <f t="shared" si="147"/>
        <v>68145</v>
      </c>
      <c r="W183" s="143">
        <f t="shared" si="147"/>
        <v>0</v>
      </c>
      <c r="X183" s="143">
        <f t="shared" si="147"/>
        <v>0</v>
      </c>
      <c r="Y183" s="143">
        <f t="shared" si="147"/>
        <v>68145</v>
      </c>
      <c r="Z183" s="143">
        <f t="shared" si="147"/>
        <v>68145</v>
      </c>
      <c r="AA183" s="143">
        <f t="shared" si="147"/>
        <v>0</v>
      </c>
      <c r="AB183" s="143">
        <f t="shared" si="147"/>
        <v>0</v>
      </c>
      <c r="AC183" s="143">
        <f t="shared" si="147"/>
        <v>68145</v>
      </c>
      <c r="AD183" s="143">
        <f t="shared" si="147"/>
        <v>68145</v>
      </c>
      <c r="AE183" s="143">
        <f t="shared" si="147"/>
        <v>0</v>
      </c>
      <c r="AF183" s="143"/>
      <c r="AG183" s="143">
        <f>AG187+AG197+AG213+AG184</f>
        <v>0</v>
      </c>
      <c r="AH183" s="143">
        <f>AH187+AH197+AH213+AH184</f>
        <v>68145</v>
      </c>
      <c r="AI183" s="143"/>
      <c r="AJ183" s="143">
        <f aca="true" t="shared" si="148" ref="AJ183:AR183">AJ187+AJ197+AJ213+AJ184</f>
        <v>68145</v>
      </c>
      <c r="AK183" s="143">
        <f t="shared" si="148"/>
        <v>0</v>
      </c>
      <c r="AL183" s="143">
        <f t="shared" si="148"/>
        <v>0</v>
      </c>
      <c r="AM183" s="143">
        <f t="shared" si="148"/>
        <v>68145</v>
      </c>
      <c r="AN183" s="143">
        <f t="shared" si="148"/>
        <v>0</v>
      </c>
      <c r="AO183" s="143">
        <f t="shared" si="148"/>
        <v>35970</v>
      </c>
      <c r="AP183" s="143">
        <f t="shared" si="148"/>
        <v>0</v>
      </c>
      <c r="AQ183" s="143">
        <f t="shared" si="148"/>
        <v>104115</v>
      </c>
      <c r="AR183" s="143">
        <f t="shared" si="148"/>
        <v>0</v>
      </c>
      <c r="AS183" s="144"/>
      <c r="AT183" s="143">
        <f>AT187+AT197+AT213+AT184</f>
        <v>104115</v>
      </c>
      <c r="AU183" s="143">
        <f>AU187+AU197+AU213+AU184</f>
        <v>0</v>
      </c>
      <c r="AV183" s="143">
        <f>AV187+AV197+AV213+AV184</f>
        <v>0</v>
      </c>
      <c r="AW183" s="143">
        <f>AW187+AW197+AW213+AW184</f>
        <v>104115</v>
      </c>
      <c r="AX183" s="143">
        <f>AX187+AX197+AX213+AX184</f>
        <v>0</v>
      </c>
      <c r="AY183" s="143">
        <f>AY187+AY197+AY213+AY184+AY205</f>
        <v>0</v>
      </c>
      <c r="AZ183" s="143">
        <f>AZ187+AZ197+AZ213+AZ184+AZ205</f>
        <v>0</v>
      </c>
      <c r="BA183" s="143">
        <f>BA187+BA197+BA213+BA184+BA205</f>
        <v>0</v>
      </c>
      <c r="BB183" s="143">
        <f>BB187+BB197+BB213+BB184+BB205</f>
        <v>104115</v>
      </c>
      <c r="BC183" s="143">
        <f>BC187+BC197+BC213+BC184+BC205</f>
        <v>0</v>
      </c>
    </row>
    <row r="184" spans="1:55" s="5" customFormat="1" ht="37.5" hidden="1">
      <c r="A184" s="91"/>
      <c r="B184" s="99" t="s">
        <v>304</v>
      </c>
      <c r="C184" s="100" t="s">
        <v>321</v>
      </c>
      <c r="D184" s="100" t="s">
        <v>331</v>
      </c>
      <c r="E184" s="101"/>
      <c r="F184" s="100"/>
      <c r="G184" s="116">
        <f aca="true" t="shared" si="149" ref="G184:J185">G185</f>
        <v>17551</v>
      </c>
      <c r="H184" s="116">
        <f t="shared" si="149"/>
        <v>17551</v>
      </c>
      <c r="I184" s="116">
        <f t="shared" si="149"/>
        <v>0</v>
      </c>
      <c r="J184" s="116">
        <f t="shared" si="149"/>
        <v>-17551</v>
      </c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4"/>
      <c r="AT184" s="143"/>
      <c r="AU184" s="143"/>
      <c r="AV184" s="143"/>
      <c r="AW184" s="143"/>
      <c r="AX184" s="143"/>
      <c r="AY184" s="143"/>
      <c r="AZ184" s="143"/>
      <c r="BA184" s="143"/>
      <c r="BB184" s="151"/>
      <c r="BC184" s="143"/>
    </row>
    <row r="185" spans="1:55" s="5" customFormat="1" ht="83.25" hidden="1">
      <c r="A185" s="91"/>
      <c r="B185" s="105" t="s">
        <v>325</v>
      </c>
      <c r="C185" s="106" t="s">
        <v>321</v>
      </c>
      <c r="D185" s="106" t="s">
        <v>331</v>
      </c>
      <c r="E185" s="111" t="s">
        <v>405</v>
      </c>
      <c r="F185" s="106"/>
      <c r="G185" s="112">
        <f t="shared" si="149"/>
        <v>17551</v>
      </c>
      <c r="H185" s="112">
        <f t="shared" si="149"/>
        <v>17551</v>
      </c>
      <c r="I185" s="112">
        <f t="shared" si="149"/>
        <v>0</v>
      </c>
      <c r="J185" s="112">
        <f t="shared" si="149"/>
        <v>-17551</v>
      </c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4"/>
      <c r="AT185" s="143"/>
      <c r="AU185" s="143"/>
      <c r="AV185" s="143"/>
      <c r="AW185" s="143"/>
      <c r="AX185" s="143"/>
      <c r="AY185" s="143"/>
      <c r="AZ185" s="143"/>
      <c r="BA185" s="143"/>
      <c r="BB185" s="151"/>
      <c r="BC185" s="143"/>
    </row>
    <row r="186" spans="1:55" s="5" customFormat="1" ht="33.75" hidden="1">
      <c r="A186" s="91"/>
      <c r="B186" s="105" t="s">
        <v>328</v>
      </c>
      <c r="C186" s="106" t="s">
        <v>321</v>
      </c>
      <c r="D186" s="106" t="s">
        <v>331</v>
      </c>
      <c r="E186" s="111" t="s">
        <v>405</v>
      </c>
      <c r="F186" s="106" t="s">
        <v>329</v>
      </c>
      <c r="G186" s="112">
        <f>H186+I186</f>
        <v>17551</v>
      </c>
      <c r="H186" s="112">
        <v>17551</v>
      </c>
      <c r="I186" s="112"/>
      <c r="J186" s="112">
        <f>K186-G186</f>
        <v>-17551</v>
      </c>
      <c r="K186" s="143"/>
      <c r="L186" s="143"/>
      <c r="M186" s="143"/>
      <c r="N186" s="143"/>
      <c r="O186" s="97"/>
      <c r="P186" s="112"/>
      <c r="Q186" s="112">
        <f>P186+N186</f>
        <v>0</v>
      </c>
      <c r="R186" s="112">
        <f aca="true" t="shared" si="150" ref="R186:Z186">O186</f>
        <v>0</v>
      </c>
      <c r="S186" s="112">
        <f t="shared" si="150"/>
        <v>0</v>
      </c>
      <c r="T186" s="112">
        <f t="shared" si="150"/>
        <v>0</v>
      </c>
      <c r="U186" s="112">
        <f t="shared" si="150"/>
        <v>0</v>
      </c>
      <c r="V186" s="112">
        <f t="shared" si="150"/>
        <v>0</v>
      </c>
      <c r="W186" s="112">
        <f t="shared" si="150"/>
        <v>0</v>
      </c>
      <c r="X186" s="112">
        <f t="shared" si="150"/>
        <v>0</v>
      </c>
      <c r="Y186" s="112">
        <f t="shared" si="150"/>
        <v>0</v>
      </c>
      <c r="Z186" s="112">
        <f t="shared" si="150"/>
        <v>0</v>
      </c>
      <c r="AA186" s="112">
        <f>X186</f>
        <v>0</v>
      </c>
      <c r="AB186" s="112">
        <f>Y186</f>
        <v>0</v>
      </c>
      <c r="AC186" s="112">
        <f>Z186</f>
        <v>0</v>
      </c>
      <c r="AD186" s="112">
        <f>AA186</f>
        <v>0</v>
      </c>
      <c r="AE186" s="112">
        <f>AB186</f>
        <v>0</v>
      </c>
      <c r="AF186" s="112"/>
      <c r="AG186" s="112">
        <f>AC186</f>
        <v>0</v>
      </c>
      <c r="AH186" s="112">
        <f>AD186</f>
        <v>0</v>
      </c>
      <c r="AI186" s="112"/>
      <c r="AJ186" s="112">
        <f>AE186</f>
        <v>0</v>
      </c>
      <c r="AK186" s="112">
        <f>AF186</f>
        <v>0</v>
      </c>
      <c r="AL186" s="112">
        <f>AG186</f>
        <v>0</v>
      </c>
      <c r="AM186" s="112">
        <f aca="true" t="shared" si="151" ref="AM186:AR186">AG186</f>
        <v>0</v>
      </c>
      <c r="AN186" s="112">
        <f t="shared" si="151"/>
        <v>0</v>
      </c>
      <c r="AO186" s="112">
        <f t="shared" si="151"/>
        <v>0</v>
      </c>
      <c r="AP186" s="112">
        <f t="shared" si="151"/>
        <v>0</v>
      </c>
      <c r="AQ186" s="112">
        <f t="shared" si="151"/>
        <v>0</v>
      </c>
      <c r="AR186" s="112">
        <f t="shared" si="151"/>
        <v>0</v>
      </c>
      <c r="AS186" s="144"/>
      <c r="AT186" s="112">
        <f aca="true" t="shared" si="152" ref="AT186:BC186">AO186</f>
        <v>0</v>
      </c>
      <c r="AU186" s="112">
        <f t="shared" si="152"/>
        <v>0</v>
      </c>
      <c r="AV186" s="112">
        <f t="shared" si="152"/>
        <v>0</v>
      </c>
      <c r="AW186" s="112">
        <f t="shared" si="152"/>
        <v>0</v>
      </c>
      <c r="AX186" s="112">
        <f t="shared" si="152"/>
        <v>0</v>
      </c>
      <c r="AY186" s="112">
        <f t="shared" si="152"/>
        <v>0</v>
      </c>
      <c r="AZ186" s="112">
        <f t="shared" si="152"/>
        <v>0</v>
      </c>
      <c r="BA186" s="112">
        <f t="shared" si="152"/>
        <v>0</v>
      </c>
      <c r="BB186" s="112">
        <f t="shared" si="152"/>
        <v>0</v>
      </c>
      <c r="BC186" s="112">
        <f t="shared" si="152"/>
        <v>0</v>
      </c>
    </row>
    <row r="187" spans="1:55" s="2" customFormat="1" ht="18.75">
      <c r="A187" s="120"/>
      <c r="B187" s="99" t="s">
        <v>306</v>
      </c>
      <c r="C187" s="100" t="s">
        <v>323</v>
      </c>
      <c r="D187" s="100" t="s">
        <v>322</v>
      </c>
      <c r="E187" s="101"/>
      <c r="F187" s="100"/>
      <c r="G187" s="116">
        <f aca="true" t="shared" si="153" ref="G187:W188">G188</f>
        <v>28197</v>
      </c>
      <c r="H187" s="116">
        <f t="shared" si="153"/>
        <v>28197</v>
      </c>
      <c r="I187" s="116">
        <f t="shared" si="153"/>
        <v>0</v>
      </c>
      <c r="J187" s="116">
        <f t="shared" si="153"/>
        <v>22120</v>
      </c>
      <c r="K187" s="116">
        <f t="shared" si="153"/>
        <v>50317</v>
      </c>
      <c r="L187" s="116">
        <f t="shared" si="153"/>
        <v>0</v>
      </c>
      <c r="M187" s="116"/>
      <c r="N187" s="116">
        <f t="shared" si="153"/>
        <v>53980</v>
      </c>
      <c r="O187" s="116">
        <f t="shared" si="153"/>
        <v>0</v>
      </c>
      <c r="P187" s="116">
        <f t="shared" si="153"/>
        <v>0</v>
      </c>
      <c r="Q187" s="116">
        <f t="shared" si="153"/>
        <v>53980</v>
      </c>
      <c r="R187" s="116">
        <f t="shared" si="153"/>
        <v>0</v>
      </c>
      <c r="S187" s="116">
        <f t="shared" si="153"/>
        <v>-29313</v>
      </c>
      <c r="T187" s="116">
        <f t="shared" si="153"/>
        <v>24667</v>
      </c>
      <c r="U187" s="116">
        <f t="shared" si="153"/>
        <v>0</v>
      </c>
      <c r="V187" s="116">
        <f t="shared" si="153"/>
        <v>24667</v>
      </c>
      <c r="W187" s="116">
        <f t="shared" si="153"/>
        <v>0</v>
      </c>
      <c r="X187" s="116">
        <f aca="true" t="shared" si="154" ref="W187:AM188">X188</f>
        <v>0</v>
      </c>
      <c r="Y187" s="116">
        <f t="shared" si="154"/>
        <v>24667</v>
      </c>
      <c r="Z187" s="116">
        <f t="shared" si="154"/>
        <v>24667</v>
      </c>
      <c r="AA187" s="116">
        <f t="shared" si="154"/>
        <v>0</v>
      </c>
      <c r="AB187" s="116">
        <f t="shared" si="154"/>
        <v>0</v>
      </c>
      <c r="AC187" s="116">
        <f t="shared" si="154"/>
        <v>24667</v>
      </c>
      <c r="AD187" s="116">
        <f t="shared" si="154"/>
        <v>24667</v>
      </c>
      <c r="AE187" s="116">
        <f t="shared" si="154"/>
        <v>0</v>
      </c>
      <c r="AF187" s="116"/>
      <c r="AG187" s="116">
        <f t="shared" si="154"/>
        <v>0</v>
      </c>
      <c r="AH187" s="116">
        <f t="shared" si="154"/>
        <v>24667</v>
      </c>
      <c r="AI187" s="116"/>
      <c r="AJ187" s="116">
        <f t="shared" si="154"/>
        <v>24667</v>
      </c>
      <c r="AK187" s="116">
        <f t="shared" si="154"/>
        <v>0</v>
      </c>
      <c r="AL187" s="116">
        <f t="shared" si="154"/>
        <v>0</v>
      </c>
      <c r="AM187" s="116">
        <f t="shared" si="154"/>
        <v>24667</v>
      </c>
      <c r="AN187" s="116">
        <f aca="true" t="shared" si="155" ref="AK187:AR188">AN188</f>
        <v>0</v>
      </c>
      <c r="AO187" s="116">
        <f>AO188+AO190</f>
        <v>25209</v>
      </c>
      <c r="AP187" s="116">
        <f>AP188+AP190</f>
        <v>0</v>
      </c>
      <c r="AQ187" s="116">
        <f>AQ188+AQ190</f>
        <v>49876</v>
      </c>
      <c r="AR187" s="116">
        <f>AR188+AR190</f>
        <v>0</v>
      </c>
      <c r="AS187" s="136"/>
      <c r="AT187" s="116">
        <f aca="true" t="shared" si="156" ref="AT187:BC187">AT188+AT190</f>
        <v>49876</v>
      </c>
      <c r="AU187" s="116">
        <f t="shared" si="156"/>
        <v>0</v>
      </c>
      <c r="AV187" s="116">
        <f t="shared" si="156"/>
        <v>0</v>
      </c>
      <c r="AW187" s="116">
        <f t="shared" si="156"/>
        <v>49876</v>
      </c>
      <c r="AX187" s="116">
        <f t="shared" si="156"/>
        <v>0</v>
      </c>
      <c r="AY187" s="116">
        <f t="shared" si="156"/>
        <v>0</v>
      </c>
      <c r="AZ187" s="116">
        <f t="shared" si="156"/>
        <v>-7000</v>
      </c>
      <c r="BA187" s="116">
        <f t="shared" si="156"/>
        <v>0</v>
      </c>
      <c r="BB187" s="116">
        <f t="shared" si="156"/>
        <v>42876</v>
      </c>
      <c r="BC187" s="116">
        <f t="shared" si="156"/>
        <v>0</v>
      </c>
    </row>
    <row r="188" spans="1:55" ht="33">
      <c r="A188" s="104"/>
      <c r="B188" s="105" t="s">
        <v>307</v>
      </c>
      <c r="C188" s="106" t="s">
        <v>323</v>
      </c>
      <c r="D188" s="106" t="s">
        <v>322</v>
      </c>
      <c r="E188" s="111" t="s">
        <v>431</v>
      </c>
      <c r="F188" s="106"/>
      <c r="G188" s="112">
        <f t="shared" si="153"/>
        <v>28197</v>
      </c>
      <c r="H188" s="112">
        <f t="shared" si="153"/>
        <v>28197</v>
      </c>
      <c r="I188" s="112">
        <f t="shared" si="153"/>
        <v>0</v>
      </c>
      <c r="J188" s="112">
        <f t="shared" si="153"/>
        <v>22120</v>
      </c>
      <c r="K188" s="112">
        <f t="shared" si="153"/>
        <v>50317</v>
      </c>
      <c r="L188" s="112">
        <f t="shared" si="153"/>
        <v>0</v>
      </c>
      <c r="M188" s="112"/>
      <c r="N188" s="112">
        <f t="shared" si="153"/>
        <v>53980</v>
      </c>
      <c r="O188" s="112">
        <f t="shared" si="153"/>
        <v>0</v>
      </c>
      <c r="P188" s="112">
        <f t="shared" si="153"/>
        <v>0</v>
      </c>
      <c r="Q188" s="112">
        <f t="shared" si="153"/>
        <v>53980</v>
      </c>
      <c r="R188" s="112">
        <f t="shared" si="153"/>
        <v>0</v>
      </c>
      <c r="S188" s="112">
        <f t="shared" si="153"/>
        <v>-29313</v>
      </c>
      <c r="T188" s="112">
        <f t="shared" si="153"/>
        <v>24667</v>
      </c>
      <c r="U188" s="112">
        <f t="shared" si="153"/>
        <v>0</v>
      </c>
      <c r="V188" s="112">
        <f t="shared" si="153"/>
        <v>24667</v>
      </c>
      <c r="W188" s="112">
        <f t="shared" si="154"/>
        <v>0</v>
      </c>
      <c r="X188" s="112">
        <f t="shared" si="154"/>
        <v>0</v>
      </c>
      <c r="Y188" s="112">
        <f t="shared" si="154"/>
        <v>24667</v>
      </c>
      <c r="Z188" s="112">
        <f t="shared" si="154"/>
        <v>24667</v>
      </c>
      <c r="AA188" s="112">
        <f t="shared" si="154"/>
        <v>0</v>
      </c>
      <c r="AB188" s="112">
        <f t="shared" si="154"/>
        <v>0</v>
      </c>
      <c r="AC188" s="112">
        <f t="shared" si="154"/>
        <v>24667</v>
      </c>
      <c r="AD188" s="112">
        <f t="shared" si="154"/>
        <v>24667</v>
      </c>
      <c r="AE188" s="112">
        <f t="shared" si="154"/>
        <v>0</v>
      </c>
      <c r="AF188" s="112"/>
      <c r="AG188" s="112">
        <f t="shared" si="154"/>
        <v>0</v>
      </c>
      <c r="AH188" s="112">
        <f t="shared" si="154"/>
        <v>24667</v>
      </c>
      <c r="AI188" s="112"/>
      <c r="AJ188" s="112">
        <f t="shared" si="154"/>
        <v>24667</v>
      </c>
      <c r="AK188" s="112">
        <f t="shared" si="155"/>
        <v>0</v>
      </c>
      <c r="AL188" s="112">
        <f t="shared" si="155"/>
        <v>0</v>
      </c>
      <c r="AM188" s="112">
        <f t="shared" si="155"/>
        <v>24667</v>
      </c>
      <c r="AN188" s="112">
        <f t="shared" si="155"/>
        <v>0</v>
      </c>
      <c r="AO188" s="112">
        <f t="shared" si="155"/>
        <v>18209</v>
      </c>
      <c r="AP188" s="112">
        <f t="shared" si="155"/>
        <v>0</v>
      </c>
      <c r="AQ188" s="112">
        <f t="shared" si="155"/>
        <v>42876</v>
      </c>
      <c r="AR188" s="112">
        <f t="shared" si="155"/>
        <v>0</v>
      </c>
      <c r="AS188" s="113"/>
      <c r="AT188" s="112">
        <f aca="true" t="shared" si="157" ref="AT188:BC188">AT189</f>
        <v>42876</v>
      </c>
      <c r="AU188" s="112">
        <f t="shared" si="157"/>
        <v>0</v>
      </c>
      <c r="AV188" s="112">
        <f t="shared" si="157"/>
        <v>0</v>
      </c>
      <c r="AW188" s="112">
        <f t="shared" si="157"/>
        <v>42876</v>
      </c>
      <c r="AX188" s="112">
        <f t="shared" si="157"/>
        <v>0</v>
      </c>
      <c r="AY188" s="112">
        <f t="shared" si="157"/>
        <v>0</v>
      </c>
      <c r="AZ188" s="112">
        <f t="shared" si="157"/>
        <v>0</v>
      </c>
      <c r="BA188" s="112">
        <f t="shared" si="157"/>
        <v>0</v>
      </c>
      <c r="BB188" s="112">
        <f t="shared" si="157"/>
        <v>42876</v>
      </c>
      <c r="BC188" s="112">
        <f t="shared" si="157"/>
        <v>0</v>
      </c>
    </row>
    <row r="189" spans="1:55" ht="33">
      <c r="A189" s="104"/>
      <c r="B189" s="105" t="s">
        <v>328</v>
      </c>
      <c r="C189" s="106" t="s">
        <v>323</v>
      </c>
      <c r="D189" s="106" t="s">
        <v>322</v>
      </c>
      <c r="E189" s="111" t="s">
        <v>431</v>
      </c>
      <c r="F189" s="106" t="s">
        <v>329</v>
      </c>
      <c r="G189" s="112">
        <f>H189+I189</f>
        <v>28197</v>
      </c>
      <c r="H189" s="112">
        <v>28197</v>
      </c>
      <c r="I189" s="112"/>
      <c r="J189" s="112">
        <f>K189-G189</f>
        <v>22120</v>
      </c>
      <c r="K189" s="112">
        <v>50317</v>
      </c>
      <c r="L189" s="112"/>
      <c r="M189" s="112"/>
      <c r="N189" s="112">
        <v>53980</v>
      </c>
      <c r="O189" s="109"/>
      <c r="P189" s="112"/>
      <c r="Q189" s="112">
        <f>P189+N189</f>
        <v>53980</v>
      </c>
      <c r="R189" s="112">
        <f>O189</f>
        <v>0</v>
      </c>
      <c r="S189" s="112">
        <f>T189-Q189</f>
        <v>-29313</v>
      </c>
      <c r="T189" s="112">
        <v>24667</v>
      </c>
      <c r="U189" s="112">
        <f>R189</f>
        <v>0</v>
      </c>
      <c r="V189" s="112">
        <v>24667</v>
      </c>
      <c r="W189" s="112"/>
      <c r="X189" s="112"/>
      <c r="Y189" s="112">
        <f>W189+T189</f>
        <v>24667</v>
      </c>
      <c r="Z189" s="112">
        <f>X189+V189</f>
        <v>24667</v>
      </c>
      <c r="AA189" s="112"/>
      <c r="AB189" s="112"/>
      <c r="AC189" s="112">
        <f>AA189+Y189</f>
        <v>24667</v>
      </c>
      <c r="AD189" s="112">
        <f>AB189+Z189</f>
        <v>24667</v>
      </c>
      <c r="AE189" s="112"/>
      <c r="AF189" s="112"/>
      <c r="AG189" s="112"/>
      <c r="AH189" s="112">
        <f>AE189+AC189</f>
        <v>24667</v>
      </c>
      <c r="AI189" s="112"/>
      <c r="AJ189" s="112">
        <f>AG189+AD189</f>
        <v>24667</v>
      </c>
      <c r="AK189" s="113"/>
      <c r="AL189" s="113"/>
      <c r="AM189" s="112">
        <f>AK189+AH189</f>
        <v>24667</v>
      </c>
      <c r="AN189" s="112">
        <f>AI189</f>
        <v>0</v>
      </c>
      <c r="AO189" s="112">
        <f>AQ189-AM189</f>
        <v>18209</v>
      </c>
      <c r="AP189" s="112">
        <f>AR189-AN189</f>
        <v>0</v>
      </c>
      <c r="AQ189" s="112">
        <f>42376+500</f>
        <v>42876</v>
      </c>
      <c r="AR189" s="112"/>
      <c r="AS189" s="113"/>
      <c r="AT189" s="112">
        <f>42376+500</f>
        <v>42876</v>
      </c>
      <c r="AU189" s="112"/>
      <c r="AV189" s="113"/>
      <c r="AW189" s="108">
        <f>AT189+AV189</f>
        <v>42876</v>
      </c>
      <c r="AX189" s="112">
        <f>AU189</f>
        <v>0</v>
      </c>
      <c r="AY189" s="115"/>
      <c r="AZ189" s="115"/>
      <c r="BA189" s="115"/>
      <c r="BB189" s="112">
        <f>AW189+AY189+AZ189+BA189</f>
        <v>42876</v>
      </c>
      <c r="BC189" s="109">
        <f>AX189+AY189</f>
        <v>0</v>
      </c>
    </row>
    <row r="190" spans="1:55" ht="33">
      <c r="A190" s="104"/>
      <c r="B190" s="105" t="s">
        <v>373</v>
      </c>
      <c r="C190" s="106" t="s">
        <v>323</v>
      </c>
      <c r="D190" s="106" t="s">
        <v>322</v>
      </c>
      <c r="E190" s="111" t="s">
        <v>411</v>
      </c>
      <c r="F190" s="106"/>
      <c r="G190" s="112"/>
      <c r="H190" s="112"/>
      <c r="I190" s="112"/>
      <c r="J190" s="112"/>
      <c r="K190" s="112"/>
      <c r="L190" s="112"/>
      <c r="M190" s="112"/>
      <c r="N190" s="112"/>
      <c r="O190" s="109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3"/>
      <c r="AL190" s="113"/>
      <c r="AM190" s="112"/>
      <c r="AN190" s="112"/>
      <c r="AO190" s="112">
        <f>AO191+AO193+AO195</f>
        <v>7000</v>
      </c>
      <c r="AP190" s="112">
        <f>AP191+AP193+AP195</f>
        <v>0</v>
      </c>
      <c r="AQ190" s="112">
        <f>AQ191+AQ193+AQ195</f>
        <v>7000</v>
      </c>
      <c r="AR190" s="112">
        <f>AR191+AR193+AR195</f>
        <v>0</v>
      </c>
      <c r="AS190" s="113"/>
      <c r="AT190" s="112">
        <f aca="true" t="shared" si="158" ref="AT190:BC190">AT191+AT193+AT195</f>
        <v>7000</v>
      </c>
      <c r="AU190" s="112">
        <f t="shared" si="158"/>
        <v>0</v>
      </c>
      <c r="AV190" s="112">
        <f t="shared" si="158"/>
        <v>0</v>
      </c>
      <c r="AW190" s="112">
        <f t="shared" si="158"/>
        <v>7000</v>
      </c>
      <c r="AX190" s="112">
        <f t="shared" si="158"/>
        <v>0</v>
      </c>
      <c r="AY190" s="112">
        <f t="shared" si="158"/>
        <v>0</v>
      </c>
      <c r="AZ190" s="112">
        <f t="shared" si="158"/>
        <v>-7000</v>
      </c>
      <c r="BA190" s="112">
        <f t="shared" si="158"/>
        <v>0</v>
      </c>
      <c r="BB190" s="112">
        <f t="shared" si="158"/>
        <v>0</v>
      </c>
      <c r="BC190" s="112">
        <f t="shared" si="158"/>
        <v>0</v>
      </c>
    </row>
    <row r="191" spans="1:55" ht="66" hidden="1">
      <c r="A191" s="104"/>
      <c r="B191" s="105" t="s">
        <v>247</v>
      </c>
      <c r="C191" s="106" t="s">
        <v>323</v>
      </c>
      <c r="D191" s="106" t="s">
        <v>322</v>
      </c>
      <c r="E191" s="111" t="s">
        <v>248</v>
      </c>
      <c r="F191" s="106"/>
      <c r="G191" s="112"/>
      <c r="H191" s="112"/>
      <c r="I191" s="112"/>
      <c r="J191" s="112"/>
      <c r="K191" s="112"/>
      <c r="L191" s="112"/>
      <c r="M191" s="112"/>
      <c r="N191" s="112"/>
      <c r="O191" s="109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3"/>
      <c r="AL191" s="113"/>
      <c r="AM191" s="112"/>
      <c r="AN191" s="112"/>
      <c r="AO191" s="112">
        <f>AO192</f>
        <v>6115</v>
      </c>
      <c r="AP191" s="112">
        <f>AP192</f>
        <v>0</v>
      </c>
      <c r="AQ191" s="112">
        <f>AQ192</f>
        <v>6115</v>
      </c>
      <c r="AR191" s="112">
        <f>AR192</f>
        <v>0</v>
      </c>
      <c r="AS191" s="113"/>
      <c r="AT191" s="112">
        <f aca="true" t="shared" si="159" ref="AT191:BC191">AT192</f>
        <v>6115</v>
      </c>
      <c r="AU191" s="112">
        <f t="shared" si="159"/>
        <v>0</v>
      </c>
      <c r="AV191" s="112">
        <f t="shared" si="159"/>
        <v>0</v>
      </c>
      <c r="AW191" s="112">
        <f t="shared" si="159"/>
        <v>6115</v>
      </c>
      <c r="AX191" s="112">
        <f t="shared" si="159"/>
        <v>0</v>
      </c>
      <c r="AY191" s="112">
        <f t="shared" si="159"/>
        <v>0</v>
      </c>
      <c r="AZ191" s="112">
        <f t="shared" si="159"/>
        <v>-6115</v>
      </c>
      <c r="BA191" s="112">
        <f t="shared" si="159"/>
        <v>0</v>
      </c>
      <c r="BB191" s="112">
        <f t="shared" si="159"/>
        <v>0</v>
      </c>
      <c r="BC191" s="112">
        <f t="shared" si="159"/>
        <v>0</v>
      </c>
    </row>
    <row r="192" spans="1:55" ht="69" customHeight="1" hidden="1">
      <c r="A192" s="104"/>
      <c r="B192" s="105" t="s">
        <v>332</v>
      </c>
      <c r="C192" s="106" t="s">
        <v>323</v>
      </c>
      <c r="D192" s="106" t="s">
        <v>322</v>
      </c>
      <c r="E192" s="111" t="s">
        <v>248</v>
      </c>
      <c r="F192" s="106" t="s">
        <v>333</v>
      </c>
      <c r="G192" s="112"/>
      <c r="H192" s="112"/>
      <c r="I192" s="112"/>
      <c r="J192" s="112"/>
      <c r="K192" s="112"/>
      <c r="L192" s="112"/>
      <c r="M192" s="112"/>
      <c r="N192" s="112"/>
      <c r="O192" s="109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3"/>
      <c r="AL192" s="113"/>
      <c r="AM192" s="112"/>
      <c r="AN192" s="112"/>
      <c r="AO192" s="112">
        <f>AQ192-AM192</f>
        <v>6115</v>
      </c>
      <c r="AP192" s="112"/>
      <c r="AQ192" s="112">
        <v>6115</v>
      </c>
      <c r="AR192" s="112"/>
      <c r="AS192" s="113"/>
      <c r="AT192" s="112">
        <v>6115</v>
      </c>
      <c r="AU192" s="112"/>
      <c r="AV192" s="113"/>
      <c r="AW192" s="108">
        <f>AT192+AV192</f>
        <v>6115</v>
      </c>
      <c r="AX192" s="112">
        <f>AU192</f>
        <v>0</v>
      </c>
      <c r="AY192" s="115"/>
      <c r="AZ192" s="112">
        <v>-6115</v>
      </c>
      <c r="BA192" s="115"/>
      <c r="BB192" s="112">
        <f>AW192+AY192+AZ192+BA192</f>
        <v>0</v>
      </c>
      <c r="BC192" s="109">
        <f>AX192+AY192</f>
        <v>0</v>
      </c>
    </row>
    <row r="193" spans="1:55" ht="69.75" customHeight="1" hidden="1">
      <c r="A193" s="104"/>
      <c r="B193" s="105" t="s">
        <v>249</v>
      </c>
      <c r="C193" s="106" t="s">
        <v>323</v>
      </c>
      <c r="D193" s="106" t="s">
        <v>322</v>
      </c>
      <c r="E193" s="111" t="s">
        <v>250</v>
      </c>
      <c r="F193" s="106"/>
      <c r="G193" s="112"/>
      <c r="H193" s="112"/>
      <c r="I193" s="112"/>
      <c r="J193" s="112"/>
      <c r="K193" s="112"/>
      <c r="L193" s="112"/>
      <c r="M193" s="112"/>
      <c r="N193" s="112"/>
      <c r="O193" s="109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3"/>
      <c r="AL193" s="113"/>
      <c r="AM193" s="112"/>
      <c r="AN193" s="112"/>
      <c r="AO193" s="112">
        <f>AO194</f>
        <v>450</v>
      </c>
      <c r="AP193" s="112">
        <f>AP194</f>
        <v>0</v>
      </c>
      <c r="AQ193" s="112">
        <f>AQ194</f>
        <v>450</v>
      </c>
      <c r="AR193" s="112">
        <f>AR194</f>
        <v>0</v>
      </c>
      <c r="AS193" s="113"/>
      <c r="AT193" s="112">
        <f aca="true" t="shared" si="160" ref="AT193:BC193">AT194</f>
        <v>450</v>
      </c>
      <c r="AU193" s="112">
        <f t="shared" si="160"/>
        <v>0</v>
      </c>
      <c r="AV193" s="112">
        <f t="shared" si="160"/>
        <v>0</v>
      </c>
      <c r="AW193" s="112">
        <f t="shared" si="160"/>
        <v>450</v>
      </c>
      <c r="AX193" s="112">
        <f t="shared" si="160"/>
        <v>0</v>
      </c>
      <c r="AY193" s="112">
        <f t="shared" si="160"/>
        <v>0</v>
      </c>
      <c r="AZ193" s="112">
        <f t="shared" si="160"/>
        <v>-450</v>
      </c>
      <c r="BA193" s="112">
        <f t="shared" si="160"/>
        <v>0</v>
      </c>
      <c r="BB193" s="112">
        <f t="shared" si="160"/>
        <v>0</v>
      </c>
      <c r="BC193" s="112">
        <f t="shared" si="160"/>
        <v>0</v>
      </c>
    </row>
    <row r="194" spans="1:55" ht="72" customHeight="1" hidden="1">
      <c r="A194" s="104"/>
      <c r="B194" s="105" t="s">
        <v>332</v>
      </c>
      <c r="C194" s="106" t="s">
        <v>323</v>
      </c>
      <c r="D194" s="106" t="s">
        <v>322</v>
      </c>
      <c r="E194" s="111" t="s">
        <v>250</v>
      </c>
      <c r="F194" s="106" t="s">
        <v>333</v>
      </c>
      <c r="G194" s="112"/>
      <c r="H194" s="112"/>
      <c r="I194" s="112"/>
      <c r="J194" s="112"/>
      <c r="K194" s="112"/>
      <c r="L194" s="112"/>
      <c r="M194" s="112"/>
      <c r="N194" s="112"/>
      <c r="O194" s="109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3"/>
      <c r="AL194" s="113"/>
      <c r="AM194" s="112"/>
      <c r="AN194" s="112"/>
      <c r="AO194" s="112">
        <f>AQ194-AM194</f>
        <v>450</v>
      </c>
      <c r="AP194" s="112"/>
      <c r="AQ194" s="112">
        <v>450</v>
      </c>
      <c r="AR194" s="112"/>
      <c r="AS194" s="113"/>
      <c r="AT194" s="112">
        <v>450</v>
      </c>
      <c r="AU194" s="112"/>
      <c r="AV194" s="113"/>
      <c r="AW194" s="108">
        <f>AT194+AV194</f>
        <v>450</v>
      </c>
      <c r="AX194" s="112">
        <f>AU194</f>
        <v>0</v>
      </c>
      <c r="AY194" s="115"/>
      <c r="AZ194" s="112">
        <v>-450</v>
      </c>
      <c r="BA194" s="115"/>
      <c r="BB194" s="112">
        <f>AW194+AY194+AZ194+BA194</f>
        <v>0</v>
      </c>
      <c r="BC194" s="109">
        <f>AX194+AY194</f>
        <v>0</v>
      </c>
    </row>
    <row r="195" spans="1:55" ht="124.5" customHeight="1" hidden="1">
      <c r="A195" s="104"/>
      <c r="B195" s="105" t="s">
        <v>251</v>
      </c>
      <c r="C195" s="106" t="s">
        <v>323</v>
      </c>
      <c r="D195" s="106" t="s">
        <v>322</v>
      </c>
      <c r="E195" s="111" t="s">
        <v>252</v>
      </c>
      <c r="F195" s="106"/>
      <c r="G195" s="112"/>
      <c r="H195" s="112"/>
      <c r="I195" s="112"/>
      <c r="J195" s="112"/>
      <c r="K195" s="112"/>
      <c r="L195" s="112"/>
      <c r="M195" s="112"/>
      <c r="N195" s="112"/>
      <c r="O195" s="109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3"/>
      <c r="AL195" s="113"/>
      <c r="AM195" s="112"/>
      <c r="AN195" s="112"/>
      <c r="AO195" s="112">
        <f>AO196</f>
        <v>435</v>
      </c>
      <c r="AP195" s="112">
        <f>AP196</f>
        <v>0</v>
      </c>
      <c r="AQ195" s="112">
        <f>AQ196</f>
        <v>435</v>
      </c>
      <c r="AR195" s="112">
        <f>AR196</f>
        <v>0</v>
      </c>
      <c r="AS195" s="113"/>
      <c r="AT195" s="112">
        <f aca="true" t="shared" si="161" ref="AT195:BC195">AT196</f>
        <v>435</v>
      </c>
      <c r="AU195" s="112">
        <f t="shared" si="161"/>
        <v>0</v>
      </c>
      <c r="AV195" s="112">
        <f t="shared" si="161"/>
        <v>0</v>
      </c>
      <c r="AW195" s="112">
        <f t="shared" si="161"/>
        <v>435</v>
      </c>
      <c r="AX195" s="112">
        <f t="shared" si="161"/>
        <v>0</v>
      </c>
      <c r="AY195" s="112">
        <f t="shared" si="161"/>
        <v>0</v>
      </c>
      <c r="AZ195" s="112">
        <f t="shared" si="161"/>
        <v>-435</v>
      </c>
      <c r="BA195" s="112">
        <f t="shared" si="161"/>
        <v>0</v>
      </c>
      <c r="BB195" s="112">
        <f t="shared" si="161"/>
        <v>0</v>
      </c>
      <c r="BC195" s="112">
        <f t="shared" si="161"/>
        <v>0</v>
      </c>
    </row>
    <row r="196" spans="1:55" ht="66" hidden="1">
      <c r="A196" s="104"/>
      <c r="B196" s="105" t="s">
        <v>332</v>
      </c>
      <c r="C196" s="106" t="s">
        <v>323</v>
      </c>
      <c r="D196" s="106" t="s">
        <v>322</v>
      </c>
      <c r="E196" s="111" t="s">
        <v>252</v>
      </c>
      <c r="F196" s="106" t="s">
        <v>333</v>
      </c>
      <c r="G196" s="112"/>
      <c r="H196" s="112"/>
      <c r="I196" s="112"/>
      <c r="J196" s="112"/>
      <c r="K196" s="112"/>
      <c r="L196" s="112"/>
      <c r="M196" s="112"/>
      <c r="N196" s="112"/>
      <c r="O196" s="109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3"/>
      <c r="AL196" s="113"/>
      <c r="AM196" s="112"/>
      <c r="AN196" s="112"/>
      <c r="AO196" s="112">
        <f>AQ196-AM196</f>
        <v>435</v>
      </c>
      <c r="AP196" s="112"/>
      <c r="AQ196" s="112">
        <v>435</v>
      </c>
      <c r="AR196" s="112"/>
      <c r="AS196" s="113"/>
      <c r="AT196" s="112">
        <v>435</v>
      </c>
      <c r="AU196" s="112"/>
      <c r="AV196" s="113"/>
      <c r="AW196" s="108">
        <f>AT196+AV196</f>
        <v>435</v>
      </c>
      <c r="AX196" s="112">
        <f>AU196</f>
        <v>0</v>
      </c>
      <c r="AY196" s="115"/>
      <c r="AZ196" s="112">
        <v>-435</v>
      </c>
      <c r="BA196" s="115"/>
      <c r="BB196" s="112">
        <f>AW196+AY196+AZ196+BA196</f>
        <v>0</v>
      </c>
      <c r="BC196" s="109">
        <f>AX196+AY196</f>
        <v>0</v>
      </c>
    </row>
    <row r="197" spans="1:55" s="2" customFormat="1" ht="103.5" customHeight="1">
      <c r="A197" s="120"/>
      <c r="B197" s="99" t="s">
        <v>1</v>
      </c>
      <c r="C197" s="100" t="s">
        <v>323</v>
      </c>
      <c r="D197" s="100" t="s">
        <v>345</v>
      </c>
      <c r="E197" s="101"/>
      <c r="F197" s="100"/>
      <c r="G197" s="116">
        <f aca="true" t="shared" si="162" ref="G197:W198">G198</f>
        <v>39039</v>
      </c>
      <c r="H197" s="116">
        <f t="shared" si="162"/>
        <v>39039</v>
      </c>
      <c r="I197" s="116">
        <f t="shared" si="162"/>
        <v>0</v>
      </c>
      <c r="J197" s="116">
        <f aca="true" t="shared" si="163" ref="J197:Q197">J198+J200</f>
        <v>8400</v>
      </c>
      <c r="K197" s="116">
        <f t="shared" si="163"/>
        <v>47439</v>
      </c>
      <c r="L197" s="116">
        <f t="shared" si="163"/>
        <v>0</v>
      </c>
      <c r="M197" s="116"/>
      <c r="N197" s="116">
        <f t="shared" si="163"/>
        <v>50940</v>
      </c>
      <c r="O197" s="116">
        <f t="shared" si="163"/>
        <v>0</v>
      </c>
      <c r="P197" s="116">
        <f t="shared" si="163"/>
        <v>0</v>
      </c>
      <c r="Q197" s="116">
        <f t="shared" si="163"/>
        <v>50940</v>
      </c>
      <c r="R197" s="116">
        <f aca="true" t="shared" si="164" ref="R197:Z197">R198+R200</f>
        <v>0</v>
      </c>
      <c r="S197" s="116">
        <f t="shared" si="164"/>
        <v>-9648</v>
      </c>
      <c r="T197" s="116">
        <f t="shared" si="164"/>
        <v>41292</v>
      </c>
      <c r="U197" s="116">
        <f t="shared" si="164"/>
        <v>0</v>
      </c>
      <c r="V197" s="116">
        <f t="shared" si="164"/>
        <v>41292</v>
      </c>
      <c r="W197" s="116">
        <f t="shared" si="164"/>
        <v>0</v>
      </c>
      <c r="X197" s="116">
        <f t="shared" si="164"/>
        <v>0</v>
      </c>
      <c r="Y197" s="116">
        <f t="shared" si="164"/>
        <v>41292</v>
      </c>
      <c r="Z197" s="116">
        <f t="shared" si="164"/>
        <v>41292</v>
      </c>
      <c r="AA197" s="116">
        <f aca="true" t="shared" si="165" ref="AA197:AJ197">AA198+AA200</f>
        <v>0</v>
      </c>
      <c r="AB197" s="116">
        <f t="shared" si="165"/>
        <v>0</v>
      </c>
      <c r="AC197" s="116">
        <f t="shared" si="165"/>
        <v>41292</v>
      </c>
      <c r="AD197" s="116">
        <f t="shared" si="165"/>
        <v>41292</v>
      </c>
      <c r="AE197" s="116">
        <f t="shared" si="165"/>
        <v>0</v>
      </c>
      <c r="AF197" s="116"/>
      <c r="AG197" s="116">
        <f t="shared" si="165"/>
        <v>0</v>
      </c>
      <c r="AH197" s="116">
        <f t="shared" si="165"/>
        <v>41292</v>
      </c>
      <c r="AI197" s="116"/>
      <c r="AJ197" s="116">
        <f t="shared" si="165"/>
        <v>41292</v>
      </c>
      <c r="AK197" s="116">
        <f aca="true" t="shared" si="166" ref="AK197:AR197">AK198+AK200</f>
        <v>0</v>
      </c>
      <c r="AL197" s="116">
        <f t="shared" si="166"/>
        <v>0</v>
      </c>
      <c r="AM197" s="116">
        <f t="shared" si="166"/>
        <v>41292</v>
      </c>
      <c r="AN197" s="116">
        <f t="shared" si="166"/>
        <v>0</v>
      </c>
      <c r="AO197" s="116">
        <f t="shared" si="166"/>
        <v>9777</v>
      </c>
      <c r="AP197" s="116">
        <f t="shared" si="166"/>
        <v>0</v>
      </c>
      <c r="AQ197" s="116">
        <f t="shared" si="166"/>
        <v>51069</v>
      </c>
      <c r="AR197" s="116">
        <f t="shared" si="166"/>
        <v>0</v>
      </c>
      <c r="AS197" s="136"/>
      <c r="AT197" s="116">
        <f aca="true" t="shared" si="167" ref="AT197:BC197">AT198+AT200</f>
        <v>51069</v>
      </c>
      <c r="AU197" s="116">
        <f t="shared" si="167"/>
        <v>0</v>
      </c>
      <c r="AV197" s="116">
        <f t="shared" si="167"/>
        <v>0</v>
      </c>
      <c r="AW197" s="116">
        <f t="shared" si="167"/>
        <v>51069</v>
      </c>
      <c r="AX197" s="116">
        <f t="shared" si="167"/>
        <v>0</v>
      </c>
      <c r="AY197" s="116">
        <f t="shared" si="167"/>
        <v>0</v>
      </c>
      <c r="AZ197" s="116">
        <f t="shared" si="167"/>
        <v>0</v>
      </c>
      <c r="BA197" s="116">
        <f t="shared" si="167"/>
        <v>0</v>
      </c>
      <c r="BB197" s="116">
        <f t="shared" si="167"/>
        <v>51069</v>
      </c>
      <c r="BC197" s="116">
        <f t="shared" si="167"/>
        <v>0</v>
      </c>
    </row>
    <row r="198" spans="1:55" ht="33">
      <c r="A198" s="104"/>
      <c r="B198" s="105" t="s">
        <v>308</v>
      </c>
      <c r="C198" s="106" t="s">
        <v>323</v>
      </c>
      <c r="D198" s="106" t="s">
        <v>345</v>
      </c>
      <c r="E198" s="111" t="s">
        <v>432</v>
      </c>
      <c r="F198" s="106"/>
      <c r="G198" s="112">
        <f t="shared" si="162"/>
        <v>39039</v>
      </c>
      <c r="H198" s="112">
        <f t="shared" si="162"/>
        <v>39039</v>
      </c>
      <c r="I198" s="112">
        <f t="shared" si="162"/>
        <v>0</v>
      </c>
      <c r="J198" s="112">
        <f t="shared" si="162"/>
        <v>8286</v>
      </c>
      <c r="K198" s="112">
        <f t="shared" si="162"/>
        <v>47325</v>
      </c>
      <c r="L198" s="112">
        <f t="shared" si="162"/>
        <v>0</v>
      </c>
      <c r="M198" s="112"/>
      <c r="N198" s="112">
        <f t="shared" si="162"/>
        <v>50839</v>
      </c>
      <c r="O198" s="112">
        <f t="shared" si="162"/>
        <v>0</v>
      </c>
      <c r="P198" s="112">
        <f t="shared" si="162"/>
        <v>0</v>
      </c>
      <c r="Q198" s="112">
        <f t="shared" si="162"/>
        <v>50839</v>
      </c>
      <c r="R198" s="112">
        <f t="shared" si="162"/>
        <v>0</v>
      </c>
      <c r="S198" s="112">
        <f t="shared" si="162"/>
        <v>-9648</v>
      </c>
      <c r="T198" s="112">
        <f t="shared" si="162"/>
        <v>41191</v>
      </c>
      <c r="U198" s="112">
        <f t="shared" si="162"/>
        <v>0</v>
      </c>
      <c r="V198" s="112">
        <f t="shared" si="162"/>
        <v>41292</v>
      </c>
      <c r="W198" s="112">
        <f t="shared" si="162"/>
        <v>0</v>
      </c>
      <c r="X198" s="112">
        <f aca="true" t="shared" si="168" ref="X198:AR198">X199</f>
        <v>0</v>
      </c>
      <c r="Y198" s="112">
        <f t="shared" si="168"/>
        <v>41191</v>
      </c>
      <c r="Z198" s="112">
        <f t="shared" si="168"/>
        <v>41292</v>
      </c>
      <c r="AA198" s="112">
        <f t="shared" si="168"/>
        <v>0</v>
      </c>
      <c r="AB198" s="112">
        <f t="shared" si="168"/>
        <v>0</v>
      </c>
      <c r="AC198" s="112">
        <f t="shared" si="168"/>
        <v>41191</v>
      </c>
      <c r="AD198" s="112">
        <f t="shared" si="168"/>
        <v>41292</v>
      </c>
      <c r="AE198" s="112">
        <f t="shared" si="168"/>
        <v>0</v>
      </c>
      <c r="AF198" s="112"/>
      <c r="AG198" s="112">
        <f t="shared" si="168"/>
        <v>0</v>
      </c>
      <c r="AH198" s="112">
        <f t="shared" si="168"/>
        <v>41191</v>
      </c>
      <c r="AI198" s="112"/>
      <c r="AJ198" s="112">
        <f t="shared" si="168"/>
        <v>41292</v>
      </c>
      <c r="AK198" s="112">
        <f t="shared" si="168"/>
        <v>0</v>
      </c>
      <c r="AL198" s="112">
        <f t="shared" si="168"/>
        <v>0</v>
      </c>
      <c r="AM198" s="112">
        <f t="shared" si="168"/>
        <v>41191</v>
      </c>
      <c r="AN198" s="112">
        <f t="shared" si="168"/>
        <v>0</v>
      </c>
      <c r="AO198" s="112">
        <f t="shared" si="168"/>
        <v>9777</v>
      </c>
      <c r="AP198" s="112">
        <f t="shared" si="168"/>
        <v>0</v>
      </c>
      <c r="AQ198" s="112">
        <f t="shared" si="168"/>
        <v>50968</v>
      </c>
      <c r="AR198" s="112">
        <f t="shared" si="168"/>
        <v>0</v>
      </c>
      <c r="AS198" s="113"/>
      <c r="AT198" s="112">
        <f aca="true" t="shared" si="169" ref="AT198:BC198">AT199</f>
        <v>50968</v>
      </c>
      <c r="AU198" s="112">
        <f t="shared" si="169"/>
        <v>0</v>
      </c>
      <c r="AV198" s="112">
        <f t="shared" si="169"/>
        <v>0</v>
      </c>
      <c r="AW198" s="112">
        <f t="shared" si="169"/>
        <v>50968</v>
      </c>
      <c r="AX198" s="112">
        <f t="shared" si="169"/>
        <v>0</v>
      </c>
      <c r="AY198" s="112">
        <f t="shared" si="169"/>
        <v>0</v>
      </c>
      <c r="AZ198" s="112">
        <f t="shared" si="169"/>
        <v>0</v>
      </c>
      <c r="BA198" s="112">
        <f t="shared" si="169"/>
        <v>0</v>
      </c>
      <c r="BB198" s="112">
        <f t="shared" si="169"/>
        <v>50968</v>
      </c>
      <c r="BC198" s="112">
        <f t="shared" si="169"/>
        <v>0</v>
      </c>
    </row>
    <row r="199" spans="1:55" ht="33">
      <c r="A199" s="104"/>
      <c r="B199" s="105" t="s">
        <v>328</v>
      </c>
      <c r="C199" s="106" t="s">
        <v>323</v>
      </c>
      <c r="D199" s="106" t="s">
        <v>345</v>
      </c>
      <c r="E199" s="111" t="s">
        <v>432</v>
      </c>
      <c r="F199" s="106" t="s">
        <v>329</v>
      </c>
      <c r="G199" s="112">
        <f>H199+I199</f>
        <v>39039</v>
      </c>
      <c r="H199" s="112">
        <f>11325+27714</f>
        <v>39039</v>
      </c>
      <c r="I199" s="112"/>
      <c r="J199" s="112">
        <f>K199-G199</f>
        <v>8286</v>
      </c>
      <c r="K199" s="112">
        <f>47439-114</f>
        <v>47325</v>
      </c>
      <c r="L199" s="112"/>
      <c r="M199" s="112"/>
      <c r="N199" s="112">
        <f>50940-101</f>
        <v>50839</v>
      </c>
      <c r="O199" s="109"/>
      <c r="P199" s="112"/>
      <c r="Q199" s="112">
        <f>P199+N199</f>
        <v>50839</v>
      </c>
      <c r="R199" s="112">
        <f>O199</f>
        <v>0</v>
      </c>
      <c r="S199" s="112">
        <f>T199-Q199</f>
        <v>-9648</v>
      </c>
      <c r="T199" s="112">
        <v>41191</v>
      </c>
      <c r="U199" s="112">
        <f>R199</f>
        <v>0</v>
      </c>
      <c r="V199" s="112">
        <v>41292</v>
      </c>
      <c r="W199" s="112"/>
      <c r="X199" s="112"/>
      <c r="Y199" s="112">
        <f>W199+T199</f>
        <v>41191</v>
      </c>
      <c r="Z199" s="112">
        <f>X199+V199</f>
        <v>41292</v>
      </c>
      <c r="AA199" s="112"/>
      <c r="AB199" s="112"/>
      <c r="AC199" s="112">
        <f>AA199+Y199</f>
        <v>41191</v>
      </c>
      <c r="AD199" s="112">
        <f>AB199+Z199</f>
        <v>41292</v>
      </c>
      <c r="AE199" s="112"/>
      <c r="AF199" s="112"/>
      <c r="AG199" s="112"/>
      <c r="AH199" s="112">
        <f>AE199+AC199</f>
        <v>41191</v>
      </c>
      <c r="AI199" s="112"/>
      <c r="AJ199" s="112">
        <f>AG199+AD199</f>
        <v>41292</v>
      </c>
      <c r="AK199" s="113"/>
      <c r="AL199" s="113"/>
      <c r="AM199" s="112">
        <f>AK199+AH199</f>
        <v>41191</v>
      </c>
      <c r="AN199" s="112">
        <f>AI199</f>
        <v>0</v>
      </c>
      <c r="AO199" s="112">
        <f>AQ199-AM199</f>
        <v>9777</v>
      </c>
      <c r="AP199" s="112">
        <f>AR199-AN199</f>
        <v>0</v>
      </c>
      <c r="AQ199" s="112">
        <f>52915-1947</f>
        <v>50968</v>
      </c>
      <c r="AR199" s="112"/>
      <c r="AS199" s="113"/>
      <c r="AT199" s="112">
        <f>52915-1947</f>
        <v>50968</v>
      </c>
      <c r="AU199" s="112"/>
      <c r="AV199" s="113"/>
      <c r="AW199" s="108">
        <f>AT199+AV199</f>
        <v>50968</v>
      </c>
      <c r="AX199" s="112">
        <f>AU199</f>
        <v>0</v>
      </c>
      <c r="AY199" s="115"/>
      <c r="AZ199" s="115"/>
      <c r="BA199" s="115"/>
      <c r="BB199" s="112">
        <f>AW199+AY199+AZ199+BA199</f>
        <v>50968</v>
      </c>
      <c r="BC199" s="109">
        <f>AX199+AY199</f>
        <v>0</v>
      </c>
    </row>
    <row r="200" spans="1:55" ht="33">
      <c r="A200" s="104"/>
      <c r="B200" s="105" t="s">
        <v>373</v>
      </c>
      <c r="C200" s="106" t="s">
        <v>323</v>
      </c>
      <c r="D200" s="106" t="s">
        <v>345</v>
      </c>
      <c r="E200" s="111" t="s">
        <v>411</v>
      </c>
      <c r="F200" s="106"/>
      <c r="G200" s="112"/>
      <c r="H200" s="112"/>
      <c r="I200" s="112"/>
      <c r="J200" s="112">
        <f aca="true" t="shared" si="170" ref="J200:R200">J201</f>
        <v>114</v>
      </c>
      <c r="K200" s="112">
        <f t="shared" si="170"/>
        <v>114</v>
      </c>
      <c r="L200" s="112">
        <f t="shared" si="170"/>
        <v>0</v>
      </c>
      <c r="M200" s="112"/>
      <c r="N200" s="112">
        <f t="shared" si="170"/>
        <v>101</v>
      </c>
      <c r="O200" s="112">
        <f t="shared" si="170"/>
        <v>0</v>
      </c>
      <c r="P200" s="112">
        <f t="shared" si="170"/>
        <v>0</v>
      </c>
      <c r="Q200" s="112">
        <f t="shared" si="170"/>
        <v>101</v>
      </c>
      <c r="R200" s="112">
        <f t="shared" si="170"/>
        <v>0</v>
      </c>
      <c r="S200" s="112">
        <f aca="true" t="shared" si="171" ref="S200:Z200">S201+S202</f>
        <v>0</v>
      </c>
      <c r="T200" s="112">
        <f t="shared" si="171"/>
        <v>101</v>
      </c>
      <c r="U200" s="112">
        <f t="shared" si="171"/>
        <v>0</v>
      </c>
      <c r="V200" s="112">
        <f t="shared" si="171"/>
        <v>0</v>
      </c>
      <c r="W200" s="112">
        <f t="shared" si="171"/>
        <v>0</v>
      </c>
      <c r="X200" s="112">
        <f t="shared" si="171"/>
        <v>0</v>
      </c>
      <c r="Y200" s="112">
        <f t="shared" si="171"/>
        <v>101</v>
      </c>
      <c r="Z200" s="112">
        <f t="shared" si="171"/>
        <v>0</v>
      </c>
      <c r="AA200" s="112">
        <f aca="true" t="shared" si="172" ref="AA200:AJ200">AA201+AA202</f>
        <v>0</v>
      </c>
      <c r="AB200" s="112">
        <f t="shared" si="172"/>
        <v>0</v>
      </c>
      <c r="AC200" s="112">
        <f t="shared" si="172"/>
        <v>101</v>
      </c>
      <c r="AD200" s="112">
        <f t="shared" si="172"/>
        <v>0</v>
      </c>
      <c r="AE200" s="112">
        <f t="shared" si="172"/>
        <v>0</v>
      </c>
      <c r="AF200" s="112"/>
      <c r="AG200" s="112">
        <f t="shared" si="172"/>
        <v>0</v>
      </c>
      <c r="AH200" s="112">
        <f t="shared" si="172"/>
        <v>101</v>
      </c>
      <c r="AI200" s="112"/>
      <c r="AJ200" s="112">
        <f t="shared" si="172"/>
        <v>0</v>
      </c>
      <c r="AK200" s="112">
        <f aca="true" t="shared" si="173" ref="AK200:AR200">AK201+AK202</f>
        <v>0</v>
      </c>
      <c r="AL200" s="112">
        <f t="shared" si="173"/>
        <v>0</v>
      </c>
      <c r="AM200" s="112">
        <f t="shared" si="173"/>
        <v>101</v>
      </c>
      <c r="AN200" s="112">
        <f t="shared" si="173"/>
        <v>0</v>
      </c>
      <c r="AO200" s="112">
        <f t="shared" si="173"/>
        <v>0</v>
      </c>
      <c r="AP200" s="112">
        <f t="shared" si="173"/>
        <v>0</v>
      </c>
      <c r="AQ200" s="112">
        <f t="shared" si="173"/>
        <v>101</v>
      </c>
      <c r="AR200" s="112">
        <f t="shared" si="173"/>
        <v>0</v>
      </c>
      <c r="AS200" s="113"/>
      <c r="AT200" s="112">
        <f aca="true" t="shared" si="174" ref="AT200:BC200">AT201+AT202</f>
        <v>101</v>
      </c>
      <c r="AU200" s="112">
        <f t="shared" si="174"/>
        <v>0</v>
      </c>
      <c r="AV200" s="112">
        <f t="shared" si="174"/>
        <v>0</v>
      </c>
      <c r="AW200" s="112">
        <f t="shared" si="174"/>
        <v>101</v>
      </c>
      <c r="AX200" s="112">
        <f t="shared" si="174"/>
        <v>0</v>
      </c>
      <c r="AY200" s="112">
        <f t="shared" si="174"/>
        <v>0</v>
      </c>
      <c r="AZ200" s="112">
        <f t="shared" si="174"/>
        <v>0</v>
      </c>
      <c r="BA200" s="112">
        <f t="shared" si="174"/>
        <v>0</v>
      </c>
      <c r="BB200" s="112">
        <f t="shared" si="174"/>
        <v>101</v>
      </c>
      <c r="BC200" s="112">
        <f t="shared" si="174"/>
        <v>0</v>
      </c>
    </row>
    <row r="201" spans="1:55" ht="66" hidden="1">
      <c r="A201" s="104"/>
      <c r="B201" s="105" t="s">
        <v>332</v>
      </c>
      <c r="C201" s="106" t="s">
        <v>323</v>
      </c>
      <c r="D201" s="106" t="s">
        <v>345</v>
      </c>
      <c r="E201" s="111" t="s">
        <v>411</v>
      </c>
      <c r="F201" s="106" t="s">
        <v>333</v>
      </c>
      <c r="G201" s="112"/>
      <c r="H201" s="112"/>
      <c r="I201" s="112"/>
      <c r="J201" s="112">
        <f>K201-G201</f>
        <v>114</v>
      </c>
      <c r="K201" s="112">
        <v>114</v>
      </c>
      <c r="L201" s="112"/>
      <c r="M201" s="112"/>
      <c r="N201" s="112">
        <v>101</v>
      </c>
      <c r="O201" s="109"/>
      <c r="P201" s="112"/>
      <c r="Q201" s="112">
        <f>P201+N201</f>
        <v>101</v>
      </c>
      <c r="R201" s="112">
        <f>O201</f>
        <v>0</v>
      </c>
      <c r="S201" s="112">
        <f>T201-Q201</f>
        <v>-101</v>
      </c>
      <c r="T201" s="112"/>
      <c r="U201" s="112">
        <f>R201</f>
        <v>0</v>
      </c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3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</row>
    <row r="202" spans="1:55" ht="49.5">
      <c r="A202" s="104"/>
      <c r="B202" s="134" t="s">
        <v>142</v>
      </c>
      <c r="C202" s="106" t="s">
        <v>323</v>
      </c>
      <c r="D202" s="106" t="s">
        <v>345</v>
      </c>
      <c r="E202" s="111" t="s">
        <v>115</v>
      </c>
      <c r="F202" s="106"/>
      <c r="G202" s="112"/>
      <c r="H202" s="112"/>
      <c r="I202" s="112"/>
      <c r="J202" s="112"/>
      <c r="K202" s="112"/>
      <c r="L202" s="112"/>
      <c r="M202" s="112"/>
      <c r="N202" s="112"/>
      <c r="O202" s="109"/>
      <c r="P202" s="112"/>
      <c r="Q202" s="112"/>
      <c r="R202" s="112"/>
      <c r="S202" s="112">
        <f>S203</f>
        <v>101</v>
      </c>
      <c r="T202" s="112">
        <f>T203</f>
        <v>101</v>
      </c>
      <c r="U202" s="112">
        <f>U203</f>
        <v>0</v>
      </c>
      <c r="V202" s="112">
        <f>V203</f>
        <v>0</v>
      </c>
      <c r="W202" s="112">
        <f aca="true" t="shared" si="175" ref="W202:AM203">W203</f>
        <v>0</v>
      </c>
      <c r="X202" s="112">
        <f t="shared" si="175"/>
        <v>0</v>
      </c>
      <c r="Y202" s="112">
        <f t="shared" si="175"/>
        <v>101</v>
      </c>
      <c r="Z202" s="112">
        <f t="shared" si="175"/>
        <v>0</v>
      </c>
      <c r="AA202" s="112">
        <f t="shared" si="175"/>
        <v>0</v>
      </c>
      <c r="AB202" s="112">
        <f t="shared" si="175"/>
        <v>0</v>
      </c>
      <c r="AC202" s="112">
        <f t="shared" si="175"/>
        <v>101</v>
      </c>
      <c r="AD202" s="112">
        <f t="shared" si="175"/>
        <v>0</v>
      </c>
      <c r="AE202" s="112">
        <f t="shared" si="175"/>
        <v>0</v>
      </c>
      <c r="AF202" s="112"/>
      <c r="AG202" s="112">
        <f t="shared" si="175"/>
        <v>0</v>
      </c>
      <c r="AH202" s="112">
        <f t="shared" si="175"/>
        <v>101</v>
      </c>
      <c r="AI202" s="112"/>
      <c r="AJ202" s="112">
        <f t="shared" si="175"/>
        <v>0</v>
      </c>
      <c r="AK202" s="112">
        <f t="shared" si="175"/>
        <v>0</v>
      </c>
      <c r="AL202" s="112">
        <f t="shared" si="175"/>
        <v>0</v>
      </c>
      <c r="AM202" s="112">
        <f t="shared" si="175"/>
        <v>101</v>
      </c>
      <c r="AN202" s="112">
        <f aca="true" t="shared" si="176" ref="AK202:AR203">AN203</f>
        <v>0</v>
      </c>
      <c r="AO202" s="112">
        <f t="shared" si="176"/>
        <v>0</v>
      </c>
      <c r="AP202" s="112">
        <f t="shared" si="176"/>
        <v>0</v>
      </c>
      <c r="AQ202" s="112">
        <f t="shared" si="176"/>
        <v>101</v>
      </c>
      <c r="AR202" s="112">
        <f t="shared" si="176"/>
        <v>0</v>
      </c>
      <c r="AS202" s="113"/>
      <c r="AT202" s="112">
        <f>AT203</f>
        <v>101</v>
      </c>
      <c r="AU202" s="112">
        <f aca="true" t="shared" si="177" ref="AU202:BC203">AU203</f>
        <v>0</v>
      </c>
      <c r="AV202" s="112">
        <f t="shared" si="177"/>
        <v>0</v>
      </c>
      <c r="AW202" s="112">
        <f t="shared" si="177"/>
        <v>101</v>
      </c>
      <c r="AX202" s="112">
        <f t="shared" si="177"/>
        <v>0</v>
      </c>
      <c r="AY202" s="112">
        <f t="shared" si="177"/>
        <v>0</v>
      </c>
      <c r="AZ202" s="112">
        <f t="shared" si="177"/>
        <v>0</v>
      </c>
      <c r="BA202" s="112">
        <f t="shared" si="177"/>
        <v>0</v>
      </c>
      <c r="BB202" s="112">
        <f t="shared" si="177"/>
        <v>101</v>
      </c>
      <c r="BC202" s="112">
        <f t="shared" si="177"/>
        <v>0</v>
      </c>
    </row>
    <row r="203" spans="1:55" ht="66">
      <c r="A203" s="104"/>
      <c r="B203" s="135" t="s">
        <v>143</v>
      </c>
      <c r="C203" s="106" t="s">
        <v>323</v>
      </c>
      <c r="D203" s="106" t="s">
        <v>345</v>
      </c>
      <c r="E203" s="111" t="s">
        <v>118</v>
      </c>
      <c r="F203" s="106"/>
      <c r="G203" s="112"/>
      <c r="H203" s="112"/>
      <c r="I203" s="112"/>
      <c r="J203" s="112"/>
      <c r="K203" s="112"/>
      <c r="L203" s="112"/>
      <c r="M203" s="112"/>
      <c r="N203" s="112"/>
      <c r="O203" s="109"/>
      <c r="P203" s="112"/>
      <c r="Q203" s="112"/>
      <c r="R203" s="112"/>
      <c r="S203" s="112">
        <f>S204</f>
        <v>101</v>
      </c>
      <c r="T203" s="112">
        <v>101</v>
      </c>
      <c r="U203" s="112"/>
      <c r="V203" s="112"/>
      <c r="W203" s="112">
        <f>W204</f>
        <v>0</v>
      </c>
      <c r="X203" s="112">
        <f t="shared" si="175"/>
        <v>0</v>
      </c>
      <c r="Y203" s="112">
        <f t="shared" si="175"/>
        <v>101</v>
      </c>
      <c r="Z203" s="112">
        <f t="shared" si="175"/>
        <v>0</v>
      </c>
      <c r="AA203" s="112">
        <f t="shared" si="175"/>
        <v>0</v>
      </c>
      <c r="AB203" s="112">
        <f t="shared" si="175"/>
        <v>0</v>
      </c>
      <c r="AC203" s="112">
        <f t="shared" si="175"/>
        <v>101</v>
      </c>
      <c r="AD203" s="112">
        <f t="shared" si="175"/>
        <v>0</v>
      </c>
      <c r="AE203" s="112">
        <f t="shared" si="175"/>
        <v>0</v>
      </c>
      <c r="AF203" s="112"/>
      <c r="AG203" s="112">
        <f t="shared" si="175"/>
        <v>0</v>
      </c>
      <c r="AH203" s="112">
        <f t="shared" si="175"/>
        <v>101</v>
      </c>
      <c r="AI203" s="112"/>
      <c r="AJ203" s="112">
        <f t="shared" si="175"/>
        <v>0</v>
      </c>
      <c r="AK203" s="112">
        <f t="shared" si="176"/>
        <v>0</v>
      </c>
      <c r="AL203" s="112">
        <f t="shared" si="176"/>
        <v>0</v>
      </c>
      <c r="AM203" s="112">
        <f t="shared" si="176"/>
        <v>101</v>
      </c>
      <c r="AN203" s="112">
        <f t="shared" si="176"/>
        <v>0</v>
      </c>
      <c r="AO203" s="112">
        <f t="shared" si="176"/>
        <v>0</v>
      </c>
      <c r="AP203" s="112">
        <f t="shared" si="176"/>
        <v>0</v>
      </c>
      <c r="AQ203" s="112">
        <f t="shared" si="176"/>
        <v>101</v>
      </c>
      <c r="AR203" s="112">
        <f t="shared" si="176"/>
        <v>0</v>
      </c>
      <c r="AS203" s="113"/>
      <c r="AT203" s="112">
        <f>AT204</f>
        <v>101</v>
      </c>
      <c r="AU203" s="112">
        <f t="shared" si="177"/>
        <v>0</v>
      </c>
      <c r="AV203" s="112">
        <f t="shared" si="177"/>
        <v>0</v>
      </c>
      <c r="AW203" s="112">
        <f t="shared" si="177"/>
        <v>101</v>
      </c>
      <c r="AX203" s="112">
        <f t="shared" si="177"/>
        <v>0</v>
      </c>
      <c r="AY203" s="112">
        <f t="shared" si="177"/>
        <v>0</v>
      </c>
      <c r="AZ203" s="112">
        <f t="shared" si="177"/>
        <v>0</v>
      </c>
      <c r="BA203" s="112">
        <f t="shared" si="177"/>
        <v>0</v>
      </c>
      <c r="BB203" s="112">
        <f t="shared" si="177"/>
        <v>101</v>
      </c>
      <c r="BC203" s="112">
        <f t="shared" si="177"/>
        <v>0</v>
      </c>
    </row>
    <row r="204" spans="1:55" ht="66">
      <c r="A204" s="104"/>
      <c r="B204" s="105" t="s">
        <v>332</v>
      </c>
      <c r="C204" s="106" t="s">
        <v>323</v>
      </c>
      <c r="D204" s="106" t="s">
        <v>345</v>
      </c>
      <c r="E204" s="111" t="s">
        <v>118</v>
      </c>
      <c r="F204" s="106" t="s">
        <v>333</v>
      </c>
      <c r="G204" s="112"/>
      <c r="H204" s="112"/>
      <c r="I204" s="112"/>
      <c r="J204" s="112"/>
      <c r="K204" s="112"/>
      <c r="L204" s="112"/>
      <c r="M204" s="112"/>
      <c r="N204" s="112"/>
      <c r="O204" s="109"/>
      <c r="P204" s="112"/>
      <c r="Q204" s="112"/>
      <c r="R204" s="112"/>
      <c r="S204" s="112">
        <f>T204-Q204</f>
        <v>101</v>
      </c>
      <c r="T204" s="112">
        <v>101</v>
      </c>
      <c r="U204" s="112"/>
      <c r="V204" s="112"/>
      <c r="W204" s="112"/>
      <c r="X204" s="112"/>
      <c r="Y204" s="112">
        <f>W204+T204</f>
        <v>101</v>
      </c>
      <c r="Z204" s="112">
        <f>X204+V204</f>
        <v>0</v>
      </c>
      <c r="AA204" s="112"/>
      <c r="AB204" s="112"/>
      <c r="AC204" s="112">
        <f>AA204+Y204</f>
        <v>101</v>
      </c>
      <c r="AD204" s="112">
        <f>AB204+Z204</f>
        <v>0</v>
      </c>
      <c r="AE204" s="112"/>
      <c r="AF204" s="112"/>
      <c r="AG204" s="112"/>
      <c r="AH204" s="112">
        <f>AE204+AC204</f>
        <v>101</v>
      </c>
      <c r="AI204" s="112"/>
      <c r="AJ204" s="112">
        <f>AG204+AD204</f>
        <v>0</v>
      </c>
      <c r="AK204" s="113"/>
      <c r="AL204" s="113"/>
      <c r="AM204" s="112">
        <f>AK204+AH204</f>
        <v>101</v>
      </c>
      <c r="AN204" s="112">
        <f>AI204</f>
        <v>0</v>
      </c>
      <c r="AO204" s="112">
        <f>AQ204-AM204</f>
        <v>0</v>
      </c>
      <c r="AP204" s="112">
        <f>AR204-AN204</f>
        <v>0</v>
      </c>
      <c r="AQ204" s="112">
        <v>101</v>
      </c>
      <c r="AR204" s="112"/>
      <c r="AS204" s="113"/>
      <c r="AT204" s="112">
        <v>101</v>
      </c>
      <c r="AU204" s="112"/>
      <c r="AV204" s="113"/>
      <c r="AW204" s="108">
        <f>AT204+AV204</f>
        <v>101</v>
      </c>
      <c r="AX204" s="112">
        <f>AU204</f>
        <v>0</v>
      </c>
      <c r="AY204" s="115"/>
      <c r="AZ204" s="115"/>
      <c r="BA204" s="115"/>
      <c r="BB204" s="112">
        <f>AW204+AY204+AZ204+BA204</f>
        <v>101</v>
      </c>
      <c r="BC204" s="109">
        <f>AX204+AY204</f>
        <v>0</v>
      </c>
    </row>
    <row r="205" spans="1:56" ht="75">
      <c r="A205" s="104"/>
      <c r="B205" s="99" t="s">
        <v>79</v>
      </c>
      <c r="C205" s="100" t="s">
        <v>323</v>
      </c>
      <c r="D205" s="100" t="s">
        <v>331</v>
      </c>
      <c r="E205" s="101"/>
      <c r="F205" s="100"/>
      <c r="G205" s="112"/>
      <c r="H205" s="112"/>
      <c r="I205" s="112"/>
      <c r="J205" s="112"/>
      <c r="K205" s="112"/>
      <c r="L205" s="112"/>
      <c r="M205" s="112"/>
      <c r="N205" s="112"/>
      <c r="O205" s="109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3"/>
      <c r="AL205" s="113"/>
      <c r="AM205" s="112"/>
      <c r="AN205" s="112"/>
      <c r="AO205" s="112"/>
      <c r="AP205" s="112"/>
      <c r="AQ205" s="112"/>
      <c r="AR205" s="112"/>
      <c r="AS205" s="113"/>
      <c r="AT205" s="112"/>
      <c r="AU205" s="112"/>
      <c r="AV205" s="113"/>
      <c r="AW205" s="108"/>
      <c r="AX205" s="112"/>
      <c r="AY205" s="131">
        <f>AY206</f>
        <v>0</v>
      </c>
      <c r="AZ205" s="131">
        <f>AZ206</f>
        <v>7000</v>
      </c>
      <c r="BA205" s="131">
        <f>BA206</f>
        <v>0</v>
      </c>
      <c r="BB205" s="131">
        <f>BB206</f>
        <v>7000</v>
      </c>
      <c r="BC205" s="131">
        <f>BC206</f>
        <v>0</v>
      </c>
      <c r="BD205" s="34"/>
    </row>
    <row r="206" spans="1:55" ht="33">
      <c r="A206" s="104"/>
      <c r="B206" s="105" t="s">
        <v>373</v>
      </c>
      <c r="C206" s="106" t="s">
        <v>323</v>
      </c>
      <c r="D206" s="106" t="s">
        <v>331</v>
      </c>
      <c r="E206" s="111" t="s">
        <v>411</v>
      </c>
      <c r="F206" s="106"/>
      <c r="G206" s="112"/>
      <c r="H206" s="112"/>
      <c r="I206" s="112"/>
      <c r="J206" s="112"/>
      <c r="K206" s="112"/>
      <c r="L206" s="112"/>
      <c r="M206" s="112"/>
      <c r="N206" s="112"/>
      <c r="O206" s="109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3"/>
      <c r="AL206" s="113"/>
      <c r="AM206" s="112"/>
      <c r="AN206" s="112"/>
      <c r="AO206" s="112"/>
      <c r="AP206" s="112"/>
      <c r="AQ206" s="112"/>
      <c r="AR206" s="112"/>
      <c r="AS206" s="113"/>
      <c r="AT206" s="112"/>
      <c r="AU206" s="112"/>
      <c r="AV206" s="113"/>
      <c r="AW206" s="108"/>
      <c r="AX206" s="112"/>
      <c r="AY206" s="115">
        <f>AY207+AY209+AY211</f>
        <v>0</v>
      </c>
      <c r="AZ206" s="112">
        <f>AZ207+AZ209+AZ211</f>
        <v>7000</v>
      </c>
      <c r="BA206" s="112">
        <f>BA207+BA209+BA211</f>
        <v>0</v>
      </c>
      <c r="BB206" s="112">
        <f>BB207+BB209+BB211</f>
        <v>7000</v>
      </c>
      <c r="BC206" s="115">
        <f>BC207+BC209+BC211</f>
        <v>0</v>
      </c>
    </row>
    <row r="207" spans="1:55" ht="66">
      <c r="A207" s="104"/>
      <c r="B207" s="105" t="s">
        <v>247</v>
      </c>
      <c r="C207" s="106" t="s">
        <v>80</v>
      </c>
      <c r="D207" s="106" t="s">
        <v>331</v>
      </c>
      <c r="E207" s="111" t="s">
        <v>248</v>
      </c>
      <c r="F207" s="106"/>
      <c r="G207" s="112"/>
      <c r="H207" s="112"/>
      <c r="I207" s="112"/>
      <c r="J207" s="112"/>
      <c r="K207" s="112"/>
      <c r="L207" s="112"/>
      <c r="M207" s="112"/>
      <c r="N207" s="112"/>
      <c r="O207" s="109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3"/>
      <c r="AL207" s="113"/>
      <c r="AM207" s="112"/>
      <c r="AN207" s="112"/>
      <c r="AO207" s="112"/>
      <c r="AP207" s="112"/>
      <c r="AQ207" s="112"/>
      <c r="AR207" s="112"/>
      <c r="AS207" s="113"/>
      <c r="AT207" s="112"/>
      <c r="AU207" s="112"/>
      <c r="AV207" s="113"/>
      <c r="AW207" s="108"/>
      <c r="AX207" s="112"/>
      <c r="AY207" s="115">
        <f>AY208</f>
        <v>0</v>
      </c>
      <c r="AZ207" s="112">
        <f>AZ208</f>
        <v>6115</v>
      </c>
      <c r="BA207" s="112">
        <f>BA208</f>
        <v>0</v>
      </c>
      <c r="BB207" s="112">
        <f>BB208</f>
        <v>6115</v>
      </c>
      <c r="BC207" s="112">
        <f>BC208</f>
        <v>0</v>
      </c>
    </row>
    <row r="208" spans="1:55" ht="66">
      <c r="A208" s="104"/>
      <c r="B208" s="105" t="s">
        <v>332</v>
      </c>
      <c r="C208" s="106" t="s">
        <v>323</v>
      </c>
      <c r="D208" s="106" t="s">
        <v>331</v>
      </c>
      <c r="E208" s="111" t="s">
        <v>248</v>
      </c>
      <c r="F208" s="106" t="s">
        <v>333</v>
      </c>
      <c r="G208" s="112"/>
      <c r="H208" s="112"/>
      <c r="I208" s="112"/>
      <c r="J208" s="112"/>
      <c r="K208" s="112"/>
      <c r="L208" s="112"/>
      <c r="M208" s="112"/>
      <c r="N208" s="112"/>
      <c r="O208" s="109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3"/>
      <c r="AL208" s="113"/>
      <c r="AM208" s="112"/>
      <c r="AN208" s="112"/>
      <c r="AO208" s="112"/>
      <c r="AP208" s="112"/>
      <c r="AQ208" s="112"/>
      <c r="AR208" s="112"/>
      <c r="AS208" s="113"/>
      <c r="AT208" s="112"/>
      <c r="AU208" s="112"/>
      <c r="AV208" s="113"/>
      <c r="AW208" s="108"/>
      <c r="AX208" s="112"/>
      <c r="AY208" s="115"/>
      <c r="AZ208" s="112">
        <v>6115</v>
      </c>
      <c r="BA208" s="112"/>
      <c r="BB208" s="112">
        <f>AW208+AY208+AZ208+BA208</f>
        <v>6115</v>
      </c>
      <c r="BC208" s="112">
        <f>AX208+AY208</f>
        <v>0</v>
      </c>
    </row>
    <row r="209" spans="1:55" ht="66">
      <c r="A209" s="104"/>
      <c r="B209" s="105" t="s">
        <v>249</v>
      </c>
      <c r="C209" s="106" t="s">
        <v>80</v>
      </c>
      <c r="D209" s="106" t="s">
        <v>331</v>
      </c>
      <c r="E209" s="111" t="s">
        <v>250</v>
      </c>
      <c r="F209" s="106"/>
      <c r="G209" s="112"/>
      <c r="H209" s="112"/>
      <c r="I209" s="112"/>
      <c r="J209" s="112"/>
      <c r="K209" s="112"/>
      <c r="L209" s="112"/>
      <c r="M209" s="112"/>
      <c r="N209" s="112"/>
      <c r="O209" s="109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3"/>
      <c r="AL209" s="113"/>
      <c r="AM209" s="112"/>
      <c r="AN209" s="112"/>
      <c r="AO209" s="112"/>
      <c r="AP209" s="112"/>
      <c r="AQ209" s="112"/>
      <c r="AR209" s="112"/>
      <c r="AS209" s="113"/>
      <c r="AT209" s="112"/>
      <c r="AU209" s="112"/>
      <c r="AV209" s="113"/>
      <c r="AW209" s="108"/>
      <c r="AX209" s="112"/>
      <c r="AY209" s="115">
        <f>AY210</f>
        <v>0</v>
      </c>
      <c r="AZ209" s="112">
        <f>AZ210</f>
        <v>450</v>
      </c>
      <c r="BA209" s="112">
        <f>BA210</f>
        <v>0</v>
      </c>
      <c r="BB209" s="112">
        <f>BB210</f>
        <v>450</v>
      </c>
      <c r="BC209" s="115">
        <f>BC210</f>
        <v>0</v>
      </c>
    </row>
    <row r="210" spans="1:55" ht="66">
      <c r="A210" s="104"/>
      <c r="B210" s="105" t="s">
        <v>332</v>
      </c>
      <c r="C210" s="106" t="s">
        <v>323</v>
      </c>
      <c r="D210" s="106" t="s">
        <v>331</v>
      </c>
      <c r="E210" s="111" t="s">
        <v>250</v>
      </c>
      <c r="F210" s="106" t="s">
        <v>333</v>
      </c>
      <c r="G210" s="112"/>
      <c r="H210" s="112"/>
      <c r="I210" s="112"/>
      <c r="J210" s="112"/>
      <c r="K210" s="112"/>
      <c r="L210" s="112"/>
      <c r="M210" s="112"/>
      <c r="N210" s="112"/>
      <c r="O210" s="109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3"/>
      <c r="AL210" s="113"/>
      <c r="AM210" s="112"/>
      <c r="AN210" s="112"/>
      <c r="AO210" s="112"/>
      <c r="AP210" s="112"/>
      <c r="AQ210" s="112"/>
      <c r="AR210" s="112"/>
      <c r="AS210" s="113"/>
      <c r="AT210" s="112"/>
      <c r="AU210" s="112"/>
      <c r="AV210" s="113"/>
      <c r="AW210" s="108"/>
      <c r="AX210" s="112"/>
      <c r="AY210" s="115"/>
      <c r="AZ210" s="112">
        <v>450</v>
      </c>
      <c r="BA210" s="112"/>
      <c r="BB210" s="112">
        <f>AW210+AY210+AZ210+BA210</f>
        <v>450</v>
      </c>
      <c r="BC210" s="112">
        <f>AX210+AY210</f>
        <v>0</v>
      </c>
    </row>
    <row r="211" spans="1:56" ht="115.5">
      <c r="A211" s="104"/>
      <c r="B211" s="105" t="s">
        <v>251</v>
      </c>
      <c r="C211" s="106" t="s">
        <v>80</v>
      </c>
      <c r="D211" s="106" t="s">
        <v>331</v>
      </c>
      <c r="E211" s="111" t="s">
        <v>252</v>
      </c>
      <c r="F211" s="106"/>
      <c r="G211" s="112"/>
      <c r="H211" s="112"/>
      <c r="I211" s="112"/>
      <c r="J211" s="112"/>
      <c r="K211" s="112"/>
      <c r="L211" s="112"/>
      <c r="M211" s="112"/>
      <c r="N211" s="112"/>
      <c r="O211" s="109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3"/>
      <c r="AL211" s="113"/>
      <c r="AM211" s="112"/>
      <c r="AN211" s="112"/>
      <c r="AO211" s="112"/>
      <c r="AP211" s="112"/>
      <c r="AQ211" s="112"/>
      <c r="AR211" s="112"/>
      <c r="AS211" s="113"/>
      <c r="AT211" s="112"/>
      <c r="AU211" s="112"/>
      <c r="AV211" s="113"/>
      <c r="AW211" s="108"/>
      <c r="AX211" s="112"/>
      <c r="AY211" s="115">
        <f aca="true" t="shared" si="178" ref="AY211:BD211">AY212</f>
        <v>0</v>
      </c>
      <c r="AZ211" s="112">
        <f t="shared" si="178"/>
        <v>435</v>
      </c>
      <c r="BA211" s="112">
        <f t="shared" si="178"/>
        <v>0</v>
      </c>
      <c r="BB211" s="112">
        <f t="shared" si="178"/>
        <v>435</v>
      </c>
      <c r="BC211" s="115">
        <f t="shared" si="178"/>
        <v>0</v>
      </c>
      <c r="BD211" s="37">
        <f t="shared" si="178"/>
        <v>0</v>
      </c>
    </row>
    <row r="212" spans="1:55" ht="66">
      <c r="A212" s="104"/>
      <c r="B212" s="105" t="s">
        <v>332</v>
      </c>
      <c r="C212" s="106" t="s">
        <v>323</v>
      </c>
      <c r="D212" s="106" t="s">
        <v>331</v>
      </c>
      <c r="E212" s="111" t="s">
        <v>252</v>
      </c>
      <c r="F212" s="106" t="s">
        <v>333</v>
      </c>
      <c r="G212" s="112"/>
      <c r="H212" s="112"/>
      <c r="I212" s="112"/>
      <c r="J212" s="112"/>
      <c r="K212" s="112"/>
      <c r="L212" s="112"/>
      <c r="M212" s="112"/>
      <c r="N212" s="112"/>
      <c r="O212" s="109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3"/>
      <c r="AL212" s="113"/>
      <c r="AM212" s="112"/>
      <c r="AN212" s="112"/>
      <c r="AO212" s="112"/>
      <c r="AP212" s="112"/>
      <c r="AQ212" s="112"/>
      <c r="AR212" s="112"/>
      <c r="AS212" s="113"/>
      <c r="AT212" s="112"/>
      <c r="AU212" s="112"/>
      <c r="AV212" s="113"/>
      <c r="AW212" s="108"/>
      <c r="AX212" s="112"/>
      <c r="AY212" s="115"/>
      <c r="AZ212" s="112">
        <v>435</v>
      </c>
      <c r="BA212" s="112"/>
      <c r="BB212" s="112">
        <f>AW212+AY212+AZ212+BA212</f>
        <v>435</v>
      </c>
      <c r="BC212" s="112">
        <f>AX212+AY212</f>
        <v>0</v>
      </c>
    </row>
    <row r="213" spans="1:55" s="2" customFormat="1" ht="56.25">
      <c r="A213" s="120"/>
      <c r="B213" s="99" t="s">
        <v>415</v>
      </c>
      <c r="C213" s="100" t="s">
        <v>334</v>
      </c>
      <c r="D213" s="100" t="s">
        <v>349</v>
      </c>
      <c r="E213" s="101"/>
      <c r="F213" s="100"/>
      <c r="G213" s="116">
        <f aca="true" t="shared" si="179" ref="G213:W214">G214</f>
        <v>2453</v>
      </c>
      <c r="H213" s="116">
        <f t="shared" si="179"/>
        <v>2453</v>
      </c>
      <c r="I213" s="116">
        <f t="shared" si="179"/>
        <v>0</v>
      </c>
      <c r="J213" s="116">
        <f t="shared" si="179"/>
        <v>228</v>
      </c>
      <c r="K213" s="116">
        <f t="shared" si="179"/>
        <v>2681</v>
      </c>
      <c r="L213" s="116">
        <f t="shared" si="179"/>
        <v>0</v>
      </c>
      <c r="M213" s="116"/>
      <c r="N213" s="116">
        <f t="shared" si="179"/>
        <v>2890</v>
      </c>
      <c r="O213" s="116">
        <f t="shared" si="179"/>
        <v>0</v>
      </c>
      <c r="P213" s="116">
        <f t="shared" si="179"/>
        <v>0</v>
      </c>
      <c r="Q213" s="116">
        <f t="shared" si="179"/>
        <v>2890</v>
      </c>
      <c r="R213" s="116">
        <f t="shared" si="179"/>
        <v>0</v>
      </c>
      <c r="S213" s="116">
        <f t="shared" si="179"/>
        <v>-704</v>
      </c>
      <c r="T213" s="116">
        <f t="shared" si="179"/>
        <v>2186</v>
      </c>
      <c r="U213" s="116">
        <f t="shared" si="179"/>
        <v>0</v>
      </c>
      <c r="V213" s="116">
        <f t="shared" si="179"/>
        <v>2186</v>
      </c>
      <c r="W213" s="116">
        <f t="shared" si="179"/>
        <v>0</v>
      </c>
      <c r="X213" s="116">
        <f aca="true" t="shared" si="180" ref="W213:AM214">X214</f>
        <v>0</v>
      </c>
      <c r="Y213" s="116">
        <f t="shared" si="180"/>
        <v>2186</v>
      </c>
      <c r="Z213" s="116">
        <f t="shared" si="180"/>
        <v>2186</v>
      </c>
      <c r="AA213" s="116">
        <f t="shared" si="180"/>
        <v>0</v>
      </c>
      <c r="AB213" s="116">
        <f t="shared" si="180"/>
        <v>0</v>
      </c>
      <c r="AC213" s="116">
        <f t="shared" si="180"/>
        <v>2186</v>
      </c>
      <c r="AD213" s="116">
        <f t="shared" si="180"/>
        <v>2186</v>
      </c>
      <c r="AE213" s="116">
        <f t="shared" si="180"/>
        <v>0</v>
      </c>
      <c r="AF213" s="116"/>
      <c r="AG213" s="116">
        <f t="shared" si="180"/>
        <v>0</v>
      </c>
      <c r="AH213" s="116">
        <f t="shared" si="180"/>
        <v>2186</v>
      </c>
      <c r="AI213" s="116"/>
      <c r="AJ213" s="116">
        <f t="shared" si="180"/>
        <v>2186</v>
      </c>
      <c r="AK213" s="116">
        <f t="shared" si="180"/>
        <v>0</v>
      </c>
      <c r="AL213" s="116">
        <f t="shared" si="180"/>
        <v>0</v>
      </c>
      <c r="AM213" s="116">
        <f t="shared" si="180"/>
        <v>2186</v>
      </c>
      <c r="AN213" s="116">
        <f aca="true" t="shared" si="181" ref="AK213:AR214">AN214</f>
        <v>0</v>
      </c>
      <c r="AO213" s="116">
        <f t="shared" si="181"/>
        <v>984</v>
      </c>
      <c r="AP213" s="116">
        <f t="shared" si="181"/>
        <v>0</v>
      </c>
      <c r="AQ213" s="116">
        <f t="shared" si="181"/>
        <v>3170</v>
      </c>
      <c r="AR213" s="116">
        <f t="shared" si="181"/>
        <v>0</v>
      </c>
      <c r="AS213" s="136"/>
      <c r="AT213" s="116">
        <f>AT214</f>
        <v>3170</v>
      </c>
      <c r="AU213" s="116">
        <f aca="true" t="shared" si="182" ref="AU213:BC214">AU214</f>
        <v>0</v>
      </c>
      <c r="AV213" s="116">
        <f t="shared" si="182"/>
        <v>0</v>
      </c>
      <c r="AW213" s="116">
        <f t="shared" si="182"/>
        <v>3170</v>
      </c>
      <c r="AX213" s="116">
        <f t="shared" si="182"/>
        <v>0</v>
      </c>
      <c r="AY213" s="116">
        <f t="shared" si="182"/>
        <v>0</v>
      </c>
      <c r="AZ213" s="116">
        <f t="shared" si="182"/>
        <v>0</v>
      </c>
      <c r="BA213" s="116">
        <f t="shared" si="182"/>
        <v>0</v>
      </c>
      <c r="BB213" s="116">
        <f t="shared" si="182"/>
        <v>3170</v>
      </c>
      <c r="BC213" s="116">
        <f t="shared" si="182"/>
        <v>0</v>
      </c>
    </row>
    <row r="214" spans="1:55" ht="33">
      <c r="A214" s="104"/>
      <c r="B214" s="105" t="s">
        <v>312</v>
      </c>
      <c r="C214" s="106" t="s">
        <v>334</v>
      </c>
      <c r="D214" s="106" t="s">
        <v>349</v>
      </c>
      <c r="E214" s="111" t="s">
        <v>425</v>
      </c>
      <c r="F214" s="106"/>
      <c r="G214" s="112">
        <f t="shared" si="179"/>
        <v>2453</v>
      </c>
      <c r="H214" s="112">
        <f t="shared" si="179"/>
        <v>2453</v>
      </c>
      <c r="I214" s="112">
        <f t="shared" si="179"/>
        <v>0</v>
      </c>
      <c r="J214" s="112">
        <f t="shared" si="179"/>
        <v>228</v>
      </c>
      <c r="K214" s="112">
        <f t="shared" si="179"/>
        <v>2681</v>
      </c>
      <c r="L214" s="112">
        <f t="shared" si="179"/>
        <v>0</v>
      </c>
      <c r="M214" s="112"/>
      <c r="N214" s="112">
        <f t="shared" si="179"/>
        <v>2890</v>
      </c>
      <c r="O214" s="112">
        <f t="shared" si="179"/>
        <v>0</v>
      </c>
      <c r="P214" s="112">
        <f t="shared" si="179"/>
        <v>0</v>
      </c>
      <c r="Q214" s="112">
        <f t="shared" si="179"/>
        <v>2890</v>
      </c>
      <c r="R214" s="112">
        <f t="shared" si="179"/>
        <v>0</v>
      </c>
      <c r="S214" s="112">
        <f t="shared" si="179"/>
        <v>-704</v>
      </c>
      <c r="T214" s="112">
        <f t="shared" si="179"/>
        <v>2186</v>
      </c>
      <c r="U214" s="112">
        <f t="shared" si="179"/>
        <v>0</v>
      </c>
      <c r="V214" s="112">
        <f t="shared" si="179"/>
        <v>2186</v>
      </c>
      <c r="W214" s="112">
        <f t="shared" si="180"/>
        <v>0</v>
      </c>
      <c r="X214" s="112">
        <f t="shared" si="180"/>
        <v>0</v>
      </c>
      <c r="Y214" s="112">
        <f t="shared" si="180"/>
        <v>2186</v>
      </c>
      <c r="Z214" s="112">
        <f t="shared" si="180"/>
        <v>2186</v>
      </c>
      <c r="AA214" s="112">
        <f t="shared" si="180"/>
        <v>0</v>
      </c>
      <c r="AB214" s="112">
        <f t="shared" si="180"/>
        <v>0</v>
      </c>
      <c r="AC214" s="112">
        <f t="shared" si="180"/>
        <v>2186</v>
      </c>
      <c r="AD214" s="112">
        <f t="shared" si="180"/>
        <v>2186</v>
      </c>
      <c r="AE214" s="112">
        <f t="shared" si="180"/>
        <v>0</v>
      </c>
      <c r="AF214" s="112"/>
      <c r="AG214" s="112">
        <f t="shared" si="180"/>
        <v>0</v>
      </c>
      <c r="AH214" s="112">
        <f t="shared" si="180"/>
        <v>2186</v>
      </c>
      <c r="AI214" s="112"/>
      <c r="AJ214" s="112">
        <f t="shared" si="180"/>
        <v>2186</v>
      </c>
      <c r="AK214" s="112">
        <f t="shared" si="181"/>
        <v>0</v>
      </c>
      <c r="AL214" s="112">
        <f t="shared" si="181"/>
        <v>0</v>
      </c>
      <c r="AM214" s="112">
        <f t="shared" si="181"/>
        <v>2186</v>
      </c>
      <c r="AN214" s="112">
        <f t="shared" si="181"/>
        <v>0</v>
      </c>
      <c r="AO214" s="112">
        <f t="shared" si="181"/>
        <v>984</v>
      </c>
      <c r="AP214" s="112">
        <f t="shared" si="181"/>
        <v>0</v>
      </c>
      <c r="AQ214" s="112">
        <f t="shared" si="181"/>
        <v>3170</v>
      </c>
      <c r="AR214" s="112">
        <f t="shared" si="181"/>
        <v>0</v>
      </c>
      <c r="AS214" s="113"/>
      <c r="AT214" s="112">
        <f>AT215</f>
        <v>3170</v>
      </c>
      <c r="AU214" s="112">
        <f t="shared" si="182"/>
        <v>0</v>
      </c>
      <c r="AV214" s="112">
        <f t="shared" si="182"/>
        <v>0</v>
      </c>
      <c r="AW214" s="112">
        <f t="shared" si="182"/>
        <v>3170</v>
      </c>
      <c r="AX214" s="112">
        <f t="shared" si="182"/>
        <v>0</v>
      </c>
      <c r="AY214" s="112">
        <f t="shared" si="182"/>
        <v>0</v>
      </c>
      <c r="AZ214" s="112">
        <f t="shared" si="182"/>
        <v>0</v>
      </c>
      <c r="BA214" s="112">
        <f t="shared" si="182"/>
        <v>0</v>
      </c>
      <c r="BB214" s="112">
        <f t="shared" si="182"/>
        <v>3170</v>
      </c>
      <c r="BC214" s="112">
        <f t="shared" si="182"/>
        <v>0</v>
      </c>
    </row>
    <row r="215" spans="1:55" ht="33">
      <c r="A215" s="104"/>
      <c r="B215" s="105" t="s">
        <v>328</v>
      </c>
      <c r="C215" s="106" t="s">
        <v>334</v>
      </c>
      <c r="D215" s="106" t="s">
        <v>349</v>
      </c>
      <c r="E215" s="111" t="s">
        <v>425</v>
      </c>
      <c r="F215" s="106" t="s">
        <v>329</v>
      </c>
      <c r="G215" s="108">
        <f>H215+I215</f>
        <v>2453</v>
      </c>
      <c r="H215" s="108">
        <v>2453</v>
      </c>
      <c r="I215" s="108"/>
      <c r="J215" s="112">
        <f>K215-G215</f>
        <v>228</v>
      </c>
      <c r="K215" s="112">
        <v>2681</v>
      </c>
      <c r="L215" s="112"/>
      <c r="M215" s="112"/>
      <c r="N215" s="108">
        <v>2890</v>
      </c>
      <c r="O215" s="109"/>
      <c r="P215" s="112"/>
      <c r="Q215" s="112">
        <f>P215+N215</f>
        <v>2890</v>
      </c>
      <c r="R215" s="112">
        <f>O215</f>
        <v>0</v>
      </c>
      <c r="S215" s="112">
        <f>T215-Q215</f>
        <v>-704</v>
      </c>
      <c r="T215" s="112">
        <v>2186</v>
      </c>
      <c r="U215" s="112">
        <f>R215</f>
        <v>0</v>
      </c>
      <c r="V215" s="112">
        <v>2186</v>
      </c>
      <c r="W215" s="112"/>
      <c r="X215" s="112"/>
      <c r="Y215" s="112">
        <f>W215+T215</f>
        <v>2186</v>
      </c>
      <c r="Z215" s="112">
        <f>X215+V215</f>
        <v>2186</v>
      </c>
      <c r="AA215" s="112"/>
      <c r="AB215" s="112"/>
      <c r="AC215" s="112">
        <f>AA215+Y215</f>
        <v>2186</v>
      </c>
      <c r="AD215" s="112">
        <f>AB215+Z215</f>
        <v>2186</v>
      </c>
      <c r="AE215" s="112"/>
      <c r="AF215" s="112"/>
      <c r="AG215" s="112"/>
      <c r="AH215" s="112">
        <f>AE215+AC215</f>
        <v>2186</v>
      </c>
      <c r="AI215" s="112"/>
      <c r="AJ215" s="112">
        <f>AG215+AD215</f>
        <v>2186</v>
      </c>
      <c r="AK215" s="113"/>
      <c r="AL215" s="113"/>
      <c r="AM215" s="112">
        <f>AK215+AH215</f>
        <v>2186</v>
      </c>
      <c r="AN215" s="112">
        <f>AI215</f>
        <v>0</v>
      </c>
      <c r="AO215" s="112">
        <f>AQ215-AM215</f>
        <v>984</v>
      </c>
      <c r="AP215" s="112">
        <f>AR215-AN215</f>
        <v>0</v>
      </c>
      <c r="AQ215" s="112">
        <v>3170</v>
      </c>
      <c r="AR215" s="112"/>
      <c r="AS215" s="113"/>
      <c r="AT215" s="112">
        <v>3170</v>
      </c>
      <c r="AU215" s="112"/>
      <c r="AV215" s="113"/>
      <c r="AW215" s="108">
        <f>AT215+AV215</f>
        <v>3170</v>
      </c>
      <c r="AX215" s="112">
        <f>AU215</f>
        <v>0</v>
      </c>
      <c r="AY215" s="115"/>
      <c r="AZ215" s="115"/>
      <c r="BA215" s="115"/>
      <c r="BB215" s="112">
        <f>AW215+AY215+AZ215+BA215</f>
        <v>3170</v>
      </c>
      <c r="BC215" s="109">
        <f>AX215+AY215</f>
        <v>0</v>
      </c>
    </row>
    <row r="216" spans="1:55" ht="16.5">
      <c r="A216" s="156"/>
      <c r="B216" s="155"/>
      <c r="C216" s="145"/>
      <c r="D216" s="145"/>
      <c r="E216" s="146"/>
      <c r="F216" s="145"/>
      <c r="G216" s="151"/>
      <c r="H216" s="151"/>
      <c r="I216" s="151"/>
      <c r="J216" s="124"/>
      <c r="K216" s="124"/>
      <c r="L216" s="124"/>
      <c r="M216" s="124"/>
      <c r="N216" s="151"/>
      <c r="O216" s="109"/>
      <c r="P216" s="109"/>
      <c r="Q216" s="115"/>
      <c r="R216" s="115"/>
      <c r="S216" s="112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13"/>
      <c r="AL216" s="113"/>
      <c r="AM216" s="124"/>
      <c r="AN216" s="124"/>
      <c r="AO216" s="112"/>
      <c r="AP216" s="112"/>
      <c r="AQ216" s="112"/>
      <c r="AR216" s="112"/>
      <c r="AS216" s="113"/>
      <c r="AT216" s="112"/>
      <c r="AU216" s="112"/>
      <c r="AV216" s="113"/>
      <c r="AW216" s="108"/>
      <c r="AX216" s="112">
        <f>AU216</f>
        <v>0</v>
      </c>
      <c r="AY216" s="115"/>
      <c r="AZ216" s="115"/>
      <c r="BA216" s="115"/>
      <c r="BB216" s="124"/>
      <c r="BC216" s="115"/>
    </row>
    <row r="217" spans="1:55" s="5" customFormat="1" ht="60.75">
      <c r="A217" s="91">
        <v>907</v>
      </c>
      <c r="B217" s="92" t="s">
        <v>134</v>
      </c>
      <c r="C217" s="95"/>
      <c r="D217" s="95"/>
      <c r="E217" s="94"/>
      <c r="F217" s="95"/>
      <c r="G217" s="143" t="e">
        <f>#REF!</f>
        <v>#REF!</v>
      </c>
      <c r="H217" s="143" t="e">
        <f>#REF!</f>
        <v>#REF!</v>
      </c>
      <c r="I217" s="143" t="e">
        <f>#REF!</f>
        <v>#REF!</v>
      </c>
      <c r="J217" s="143" t="e">
        <f>J221</f>
        <v>#REF!</v>
      </c>
      <c r="K217" s="143" t="e">
        <f>K221</f>
        <v>#REF!</v>
      </c>
      <c r="L217" s="143" t="e">
        <f>L221</f>
        <v>#REF!</v>
      </c>
      <c r="M217" s="143"/>
      <c r="N217" s="143" t="e">
        <f>#REF!</f>
        <v>#REF!</v>
      </c>
      <c r="O217" s="143" t="e">
        <f aca="true" t="shared" si="183" ref="O217:AN217">O221</f>
        <v>#REF!</v>
      </c>
      <c r="P217" s="143" t="e">
        <f t="shared" si="183"/>
        <v>#REF!</v>
      </c>
      <c r="Q217" s="143" t="e">
        <f t="shared" si="183"/>
        <v>#REF!</v>
      </c>
      <c r="R217" s="143" t="e">
        <f t="shared" si="183"/>
        <v>#REF!</v>
      </c>
      <c r="S217" s="143" t="e">
        <f t="shared" si="183"/>
        <v>#REF!</v>
      </c>
      <c r="T217" s="143" t="e">
        <f t="shared" si="183"/>
        <v>#REF!</v>
      </c>
      <c r="U217" s="143" t="e">
        <f t="shared" si="183"/>
        <v>#REF!</v>
      </c>
      <c r="V217" s="143" t="e">
        <f t="shared" si="183"/>
        <v>#REF!</v>
      </c>
      <c r="W217" s="143" t="e">
        <f t="shared" si="183"/>
        <v>#REF!</v>
      </c>
      <c r="X217" s="143" t="e">
        <f t="shared" si="183"/>
        <v>#REF!</v>
      </c>
      <c r="Y217" s="143" t="e">
        <f t="shared" si="183"/>
        <v>#REF!</v>
      </c>
      <c r="Z217" s="143" t="e">
        <f t="shared" si="183"/>
        <v>#REF!</v>
      </c>
      <c r="AA217" s="143" t="e">
        <f t="shared" si="183"/>
        <v>#REF!</v>
      </c>
      <c r="AB217" s="143" t="e">
        <f t="shared" si="183"/>
        <v>#REF!</v>
      </c>
      <c r="AC217" s="143" t="e">
        <f t="shared" si="183"/>
        <v>#REF!</v>
      </c>
      <c r="AD217" s="143" t="e">
        <f t="shared" si="183"/>
        <v>#REF!</v>
      </c>
      <c r="AE217" s="143" t="e">
        <f t="shared" si="183"/>
        <v>#REF!</v>
      </c>
      <c r="AF217" s="143"/>
      <c r="AG217" s="143" t="e">
        <f t="shared" si="183"/>
        <v>#REF!</v>
      </c>
      <c r="AH217" s="143" t="e">
        <f t="shared" si="183"/>
        <v>#REF!</v>
      </c>
      <c r="AI217" s="143"/>
      <c r="AJ217" s="143" t="e">
        <f t="shared" si="183"/>
        <v>#REF!</v>
      </c>
      <c r="AK217" s="143" t="e">
        <f t="shared" si="183"/>
        <v>#REF!</v>
      </c>
      <c r="AL217" s="143" t="e">
        <f t="shared" si="183"/>
        <v>#REF!</v>
      </c>
      <c r="AM217" s="143" t="e">
        <f t="shared" si="183"/>
        <v>#REF!</v>
      </c>
      <c r="AN217" s="143" t="e">
        <f t="shared" si="183"/>
        <v>#REF!</v>
      </c>
      <c r="AO217" s="143">
        <f>AO221+AO218</f>
        <v>62411</v>
      </c>
      <c r="AP217" s="143">
        <f>AP221+AP218</f>
        <v>0</v>
      </c>
      <c r="AQ217" s="143">
        <f>AQ221+AQ218</f>
        <v>70116</v>
      </c>
      <c r="AR217" s="143">
        <f>AR221+AR218</f>
        <v>0</v>
      </c>
      <c r="AS217" s="144"/>
      <c r="AT217" s="143">
        <f aca="true" t="shared" si="184" ref="AT217:BC217">AT221+AT218</f>
        <v>70116</v>
      </c>
      <c r="AU217" s="143">
        <f t="shared" si="184"/>
        <v>0</v>
      </c>
      <c r="AV217" s="143">
        <f t="shared" si="184"/>
        <v>200060</v>
      </c>
      <c r="AW217" s="143">
        <f t="shared" si="184"/>
        <v>270176</v>
      </c>
      <c r="AX217" s="143">
        <f t="shared" si="184"/>
        <v>0</v>
      </c>
      <c r="AY217" s="143">
        <f t="shared" si="184"/>
        <v>57078</v>
      </c>
      <c r="AZ217" s="143">
        <f t="shared" si="184"/>
        <v>0</v>
      </c>
      <c r="BA217" s="143">
        <f t="shared" si="184"/>
        <v>0</v>
      </c>
      <c r="BB217" s="143">
        <f t="shared" si="184"/>
        <v>327254</v>
      </c>
      <c r="BC217" s="143">
        <f t="shared" si="184"/>
        <v>57078</v>
      </c>
    </row>
    <row r="218" spans="1:55" s="5" customFormat="1" ht="20.25">
      <c r="A218" s="91"/>
      <c r="B218" s="99" t="s">
        <v>397</v>
      </c>
      <c r="C218" s="100" t="s">
        <v>349</v>
      </c>
      <c r="D218" s="100" t="s">
        <v>321</v>
      </c>
      <c r="E218" s="101"/>
      <c r="F218" s="100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02">
        <f>AO219</f>
        <v>20022</v>
      </c>
      <c r="AP218" s="102">
        <f aca="true" t="shared" si="185" ref="AP218:AR219">AP219</f>
        <v>0</v>
      </c>
      <c r="AQ218" s="102">
        <f t="shared" si="185"/>
        <v>20022</v>
      </c>
      <c r="AR218" s="102">
        <f t="shared" si="185"/>
        <v>0</v>
      </c>
      <c r="AS218" s="144"/>
      <c r="AT218" s="102">
        <f>AT219</f>
        <v>20022</v>
      </c>
      <c r="AU218" s="102">
        <f aca="true" t="shared" si="186" ref="AU218:BC219">AU219</f>
        <v>0</v>
      </c>
      <c r="AV218" s="102">
        <f t="shared" si="186"/>
        <v>0</v>
      </c>
      <c r="AW218" s="102">
        <f t="shared" si="186"/>
        <v>20022</v>
      </c>
      <c r="AX218" s="102">
        <f t="shared" si="186"/>
        <v>0</v>
      </c>
      <c r="AY218" s="102">
        <f t="shared" si="186"/>
        <v>0</v>
      </c>
      <c r="AZ218" s="102">
        <f t="shared" si="186"/>
        <v>0</v>
      </c>
      <c r="BA218" s="102">
        <f t="shared" si="186"/>
        <v>0</v>
      </c>
      <c r="BB218" s="102">
        <f t="shared" si="186"/>
        <v>20022</v>
      </c>
      <c r="BC218" s="102">
        <f t="shared" si="186"/>
        <v>0</v>
      </c>
    </row>
    <row r="219" spans="1:55" s="5" customFormat="1" ht="50.25">
      <c r="A219" s="91"/>
      <c r="B219" s="105" t="s">
        <v>406</v>
      </c>
      <c r="C219" s="106" t="s">
        <v>349</v>
      </c>
      <c r="D219" s="106" t="s">
        <v>321</v>
      </c>
      <c r="E219" s="111" t="s">
        <v>407</v>
      </c>
      <c r="F219" s="100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08">
        <f>AO220</f>
        <v>20022</v>
      </c>
      <c r="AP219" s="108">
        <f t="shared" si="185"/>
        <v>0</v>
      </c>
      <c r="AQ219" s="108">
        <f t="shared" si="185"/>
        <v>20022</v>
      </c>
      <c r="AR219" s="143">
        <f t="shared" si="185"/>
        <v>0</v>
      </c>
      <c r="AS219" s="144"/>
      <c r="AT219" s="108">
        <f>AT220</f>
        <v>20022</v>
      </c>
      <c r="AU219" s="108">
        <f t="shared" si="186"/>
        <v>0</v>
      </c>
      <c r="AV219" s="108">
        <f t="shared" si="186"/>
        <v>0</v>
      </c>
      <c r="AW219" s="108">
        <f t="shared" si="186"/>
        <v>20022</v>
      </c>
      <c r="AX219" s="108">
        <f t="shared" si="186"/>
        <v>0</v>
      </c>
      <c r="AY219" s="108">
        <f t="shared" si="186"/>
        <v>0</v>
      </c>
      <c r="AZ219" s="108">
        <f t="shared" si="186"/>
        <v>0</v>
      </c>
      <c r="BA219" s="108">
        <f t="shared" si="186"/>
        <v>0</v>
      </c>
      <c r="BB219" s="108">
        <f t="shared" si="186"/>
        <v>20022</v>
      </c>
      <c r="BC219" s="108">
        <f t="shared" si="186"/>
        <v>0</v>
      </c>
    </row>
    <row r="220" spans="1:55" s="5" customFormat="1" ht="99.75">
      <c r="A220" s="91"/>
      <c r="B220" s="105" t="s">
        <v>87</v>
      </c>
      <c r="C220" s="106" t="s">
        <v>349</v>
      </c>
      <c r="D220" s="106" t="s">
        <v>321</v>
      </c>
      <c r="E220" s="111" t="s">
        <v>407</v>
      </c>
      <c r="F220" s="106" t="s">
        <v>408</v>
      </c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12">
        <f>AQ220-AM220</f>
        <v>20022</v>
      </c>
      <c r="AP220" s="112">
        <f>AR220-AN220</f>
        <v>0</v>
      </c>
      <c r="AQ220" s="108">
        <v>20022</v>
      </c>
      <c r="AR220" s="143"/>
      <c r="AS220" s="144"/>
      <c r="AT220" s="108">
        <v>20022</v>
      </c>
      <c r="AU220" s="143"/>
      <c r="AV220" s="144"/>
      <c r="AW220" s="108">
        <f>AT220+AV220</f>
        <v>20022</v>
      </c>
      <c r="AX220" s="112">
        <f>AU220</f>
        <v>0</v>
      </c>
      <c r="AY220" s="152"/>
      <c r="AZ220" s="152"/>
      <c r="BA220" s="152"/>
      <c r="BB220" s="112">
        <f>AW220+AY220+AZ220+BA220</f>
        <v>20022</v>
      </c>
      <c r="BC220" s="112">
        <f>AX220+AY220</f>
        <v>0</v>
      </c>
    </row>
    <row r="221" spans="1:55" s="5" customFormat="1" ht="37.5">
      <c r="A221" s="91"/>
      <c r="B221" s="99" t="s">
        <v>369</v>
      </c>
      <c r="C221" s="100" t="s">
        <v>293</v>
      </c>
      <c r="D221" s="100" t="s">
        <v>323</v>
      </c>
      <c r="E221" s="101"/>
      <c r="F221" s="100"/>
      <c r="G221" s="102"/>
      <c r="H221" s="102"/>
      <c r="I221" s="102"/>
      <c r="J221" s="102" t="e">
        <f>#REF!</f>
        <v>#REF!</v>
      </c>
      <c r="K221" s="102" t="e">
        <f>#REF!</f>
        <v>#REF!</v>
      </c>
      <c r="L221" s="102" t="e">
        <f>#REF!</f>
        <v>#REF!</v>
      </c>
      <c r="M221" s="102"/>
      <c r="N221" s="102" t="e">
        <f>#REF!</f>
        <v>#REF!</v>
      </c>
      <c r="O221" s="102" t="e">
        <f>#REF!</f>
        <v>#REF!</v>
      </c>
      <c r="P221" s="102" t="e">
        <f>#REF!</f>
        <v>#REF!</v>
      </c>
      <c r="Q221" s="102" t="e">
        <f>#REF!</f>
        <v>#REF!</v>
      </c>
      <c r="R221" s="102" t="e">
        <f>#REF!</f>
        <v>#REF!</v>
      </c>
      <c r="S221" s="102" t="e">
        <f>#REF!</f>
        <v>#REF!</v>
      </c>
      <c r="T221" s="102" t="e">
        <f>#REF!</f>
        <v>#REF!</v>
      </c>
      <c r="U221" s="102" t="e">
        <f>#REF!</f>
        <v>#REF!</v>
      </c>
      <c r="V221" s="102" t="e">
        <f>#REF!</f>
        <v>#REF!</v>
      </c>
      <c r="W221" s="102" t="e">
        <f>#REF!</f>
        <v>#REF!</v>
      </c>
      <c r="X221" s="102" t="e">
        <f>#REF!</f>
        <v>#REF!</v>
      </c>
      <c r="Y221" s="102" t="e">
        <f>#REF!</f>
        <v>#REF!</v>
      </c>
      <c r="Z221" s="102" t="e">
        <f>#REF!</f>
        <v>#REF!</v>
      </c>
      <c r="AA221" s="102" t="e">
        <f>#REF!</f>
        <v>#REF!</v>
      </c>
      <c r="AB221" s="102" t="e">
        <f>#REF!</f>
        <v>#REF!</v>
      </c>
      <c r="AC221" s="102" t="e">
        <f>#REF!</f>
        <v>#REF!</v>
      </c>
      <c r="AD221" s="102" t="e">
        <f>#REF!</f>
        <v>#REF!</v>
      </c>
      <c r="AE221" s="102" t="e">
        <f>#REF!+AE231</f>
        <v>#REF!</v>
      </c>
      <c r="AF221" s="102"/>
      <c r="AG221" s="102" t="e">
        <f>#REF!+AG231</f>
        <v>#REF!</v>
      </c>
      <c r="AH221" s="102" t="e">
        <f>#REF!+AH231</f>
        <v>#REF!</v>
      </c>
      <c r="AI221" s="102"/>
      <c r="AJ221" s="102" t="e">
        <f>#REF!+AJ231</f>
        <v>#REF!</v>
      </c>
      <c r="AK221" s="102" t="e">
        <f>#REF!+AK231</f>
        <v>#REF!</v>
      </c>
      <c r="AL221" s="102" t="e">
        <f>#REF!+AL231</f>
        <v>#REF!</v>
      </c>
      <c r="AM221" s="102" t="e">
        <f>#REF!+AM231</f>
        <v>#REF!</v>
      </c>
      <c r="AN221" s="102" t="e">
        <f>#REF!+AN231</f>
        <v>#REF!</v>
      </c>
      <c r="AO221" s="102">
        <f>AO231</f>
        <v>42389</v>
      </c>
      <c r="AP221" s="102">
        <f>AP231</f>
        <v>0</v>
      </c>
      <c r="AQ221" s="102">
        <f>AQ231</f>
        <v>50094</v>
      </c>
      <c r="AR221" s="102">
        <f>AR231</f>
        <v>0</v>
      </c>
      <c r="AS221" s="144"/>
      <c r="AT221" s="102">
        <f>AT231</f>
        <v>50094</v>
      </c>
      <c r="AU221" s="102">
        <f>AU231</f>
        <v>0</v>
      </c>
      <c r="AV221" s="102">
        <f>AV231</f>
        <v>200060</v>
      </c>
      <c r="AW221" s="102">
        <f>AW231</f>
        <v>250154</v>
      </c>
      <c r="AX221" s="102">
        <f>AX231</f>
        <v>0</v>
      </c>
      <c r="AY221" s="102">
        <f>AY231+AY222</f>
        <v>57078</v>
      </c>
      <c r="AZ221" s="102">
        <f>AZ231+AZ222</f>
        <v>0</v>
      </c>
      <c r="BA221" s="102">
        <f>BA231+BA222</f>
        <v>0</v>
      </c>
      <c r="BB221" s="102">
        <f>BB231+BB222</f>
        <v>307232</v>
      </c>
      <c r="BC221" s="102">
        <f>BC231+BC222</f>
        <v>57078</v>
      </c>
    </row>
    <row r="222" spans="1:55" s="3" customFormat="1" ht="16.5">
      <c r="A222" s="104"/>
      <c r="B222" s="105" t="s">
        <v>378</v>
      </c>
      <c r="C222" s="106" t="s">
        <v>293</v>
      </c>
      <c r="D222" s="106" t="s">
        <v>323</v>
      </c>
      <c r="E222" s="111" t="s">
        <v>456</v>
      </c>
      <c r="F222" s="106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42"/>
      <c r="AT222" s="108"/>
      <c r="AU222" s="108"/>
      <c r="AV222" s="108"/>
      <c r="AW222" s="108"/>
      <c r="AX222" s="108"/>
      <c r="AY222" s="108">
        <f>AY223+AY225+AY227+AY229</f>
        <v>57078</v>
      </c>
      <c r="AZ222" s="108">
        <f>AZ223+AZ225+AZ227+AZ229</f>
        <v>0</v>
      </c>
      <c r="BA222" s="108">
        <f>BA223+BA225+BA227+BA229</f>
        <v>0</v>
      </c>
      <c r="BB222" s="108">
        <f>BB223+BB225+BB227+BB229</f>
        <v>57078</v>
      </c>
      <c r="BC222" s="108">
        <f>BC223+BC225+BC227+BC229</f>
        <v>57078</v>
      </c>
    </row>
    <row r="223" spans="1:55" s="3" customFormat="1" ht="33">
      <c r="A223" s="104"/>
      <c r="B223" s="105" t="s">
        <v>289</v>
      </c>
      <c r="C223" s="106" t="s">
        <v>293</v>
      </c>
      <c r="D223" s="106" t="s">
        <v>323</v>
      </c>
      <c r="E223" s="111" t="s">
        <v>275</v>
      </c>
      <c r="F223" s="106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42"/>
      <c r="AT223" s="108"/>
      <c r="AU223" s="108"/>
      <c r="AV223" s="108"/>
      <c r="AW223" s="108"/>
      <c r="AX223" s="108"/>
      <c r="AY223" s="108">
        <f>AY224</f>
        <v>17473</v>
      </c>
      <c r="AZ223" s="108">
        <f>AZ224</f>
        <v>0</v>
      </c>
      <c r="BA223" s="108">
        <f>BA224</f>
        <v>0</v>
      </c>
      <c r="BB223" s="108">
        <f>BB224</f>
        <v>17473</v>
      </c>
      <c r="BC223" s="108">
        <f>BC224</f>
        <v>17473</v>
      </c>
    </row>
    <row r="224" spans="1:55" s="3" customFormat="1" ht="16.5">
      <c r="A224" s="104"/>
      <c r="B224" s="105" t="s">
        <v>0</v>
      </c>
      <c r="C224" s="106" t="s">
        <v>293</v>
      </c>
      <c r="D224" s="106" t="s">
        <v>323</v>
      </c>
      <c r="E224" s="111" t="s">
        <v>275</v>
      </c>
      <c r="F224" s="106" t="s">
        <v>370</v>
      </c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42"/>
      <c r="AT224" s="108"/>
      <c r="AU224" s="108"/>
      <c r="AV224" s="108"/>
      <c r="AW224" s="108"/>
      <c r="AX224" s="108"/>
      <c r="AY224" s="108">
        <f>18558-1085</f>
        <v>17473</v>
      </c>
      <c r="AZ224" s="108"/>
      <c r="BA224" s="108"/>
      <c r="BB224" s="112">
        <f>AW224+AY224+AZ224+BA224</f>
        <v>17473</v>
      </c>
      <c r="BC224" s="112">
        <f>AX224+AY224</f>
        <v>17473</v>
      </c>
    </row>
    <row r="225" spans="1:55" s="3" customFormat="1" ht="99">
      <c r="A225" s="104"/>
      <c r="B225" s="105" t="s">
        <v>287</v>
      </c>
      <c r="C225" s="106" t="s">
        <v>293</v>
      </c>
      <c r="D225" s="106" t="s">
        <v>323</v>
      </c>
      <c r="E225" s="111" t="s">
        <v>276</v>
      </c>
      <c r="F225" s="106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42"/>
      <c r="AT225" s="108"/>
      <c r="AU225" s="108"/>
      <c r="AV225" s="108"/>
      <c r="AW225" s="108"/>
      <c r="AX225" s="108"/>
      <c r="AY225" s="108">
        <f>AY226</f>
        <v>12813</v>
      </c>
      <c r="AZ225" s="108">
        <f>AZ226</f>
        <v>0</v>
      </c>
      <c r="BA225" s="108">
        <f>BA226</f>
        <v>0</v>
      </c>
      <c r="BB225" s="108">
        <f>BB226</f>
        <v>12813</v>
      </c>
      <c r="BC225" s="108">
        <f>BC226</f>
        <v>12813</v>
      </c>
    </row>
    <row r="226" spans="1:55" s="3" customFormat="1" ht="16.5">
      <c r="A226" s="104"/>
      <c r="B226" s="105" t="s">
        <v>0</v>
      </c>
      <c r="C226" s="106" t="s">
        <v>293</v>
      </c>
      <c r="D226" s="106" t="s">
        <v>323</v>
      </c>
      <c r="E226" s="111" t="s">
        <v>276</v>
      </c>
      <c r="F226" s="106" t="s">
        <v>370</v>
      </c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42"/>
      <c r="AT226" s="108"/>
      <c r="AU226" s="108"/>
      <c r="AV226" s="108"/>
      <c r="AW226" s="108"/>
      <c r="AX226" s="108"/>
      <c r="AY226" s="108">
        <f>13253-440</f>
        <v>12813</v>
      </c>
      <c r="AZ226" s="108"/>
      <c r="BA226" s="108"/>
      <c r="BB226" s="112">
        <f>AW226+AY226+AZ226+BA226</f>
        <v>12813</v>
      </c>
      <c r="BC226" s="112">
        <f>AX226+AY226</f>
        <v>12813</v>
      </c>
    </row>
    <row r="227" spans="1:55" s="3" customFormat="1" ht="99">
      <c r="A227" s="104"/>
      <c r="B227" s="105" t="s">
        <v>288</v>
      </c>
      <c r="C227" s="106" t="s">
        <v>293</v>
      </c>
      <c r="D227" s="106" t="s">
        <v>323</v>
      </c>
      <c r="E227" s="111" t="s">
        <v>277</v>
      </c>
      <c r="F227" s="106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42"/>
      <c r="AT227" s="108"/>
      <c r="AU227" s="108"/>
      <c r="AV227" s="108"/>
      <c r="AW227" s="108"/>
      <c r="AX227" s="108"/>
      <c r="AY227" s="108">
        <f>AY228</f>
        <v>20968</v>
      </c>
      <c r="AZ227" s="108">
        <f>AZ228</f>
        <v>0</v>
      </c>
      <c r="BA227" s="108">
        <f>BA228</f>
        <v>0</v>
      </c>
      <c r="BB227" s="108">
        <f>BB228</f>
        <v>20968</v>
      </c>
      <c r="BC227" s="108">
        <f>BC228</f>
        <v>20968</v>
      </c>
    </row>
    <row r="228" spans="1:55" s="3" customFormat="1" ht="16.5">
      <c r="A228" s="104"/>
      <c r="B228" s="105" t="s">
        <v>0</v>
      </c>
      <c r="C228" s="106" t="s">
        <v>293</v>
      </c>
      <c r="D228" s="106" t="s">
        <v>323</v>
      </c>
      <c r="E228" s="111" t="s">
        <v>277</v>
      </c>
      <c r="F228" s="106" t="s">
        <v>370</v>
      </c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42"/>
      <c r="AT228" s="108"/>
      <c r="AU228" s="108"/>
      <c r="AV228" s="108"/>
      <c r="AW228" s="108"/>
      <c r="AX228" s="108"/>
      <c r="AY228" s="108">
        <f>22038-1070</f>
        <v>20968</v>
      </c>
      <c r="AZ228" s="108"/>
      <c r="BA228" s="108"/>
      <c r="BB228" s="112">
        <f>AW228+AY228+AZ228+BA228</f>
        <v>20968</v>
      </c>
      <c r="BC228" s="112">
        <f>AX228+AY228</f>
        <v>20968</v>
      </c>
    </row>
    <row r="229" spans="1:55" s="3" customFormat="1" ht="66">
      <c r="A229" s="104"/>
      <c r="B229" s="105" t="s">
        <v>219</v>
      </c>
      <c r="C229" s="106" t="s">
        <v>293</v>
      </c>
      <c r="D229" s="106" t="s">
        <v>323</v>
      </c>
      <c r="E229" s="111" t="s">
        <v>93</v>
      </c>
      <c r="F229" s="106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42"/>
      <c r="AT229" s="108"/>
      <c r="AU229" s="108"/>
      <c r="AV229" s="108"/>
      <c r="AW229" s="108"/>
      <c r="AX229" s="108"/>
      <c r="AY229" s="108">
        <f>AY230</f>
        <v>5824</v>
      </c>
      <c r="AZ229" s="108">
        <f>AZ230</f>
        <v>0</v>
      </c>
      <c r="BA229" s="108">
        <f>BA230</f>
        <v>0</v>
      </c>
      <c r="BB229" s="108">
        <f>BB230</f>
        <v>5824</v>
      </c>
      <c r="BC229" s="108">
        <f>BC230</f>
        <v>5824</v>
      </c>
    </row>
    <row r="230" spans="1:55" s="3" customFormat="1" ht="16.5">
      <c r="A230" s="104"/>
      <c r="B230" s="105" t="s">
        <v>0</v>
      </c>
      <c r="C230" s="106" t="s">
        <v>94</v>
      </c>
      <c r="D230" s="106" t="s">
        <v>323</v>
      </c>
      <c r="E230" s="111" t="s">
        <v>93</v>
      </c>
      <c r="F230" s="106" t="s">
        <v>370</v>
      </c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42"/>
      <c r="AT230" s="108"/>
      <c r="AU230" s="108"/>
      <c r="AV230" s="108"/>
      <c r="AW230" s="108"/>
      <c r="AX230" s="108"/>
      <c r="AY230" s="108">
        <v>5824</v>
      </c>
      <c r="AZ230" s="108"/>
      <c r="BA230" s="108"/>
      <c r="BB230" s="112">
        <f>AW230+AY230+AZ230+BA230</f>
        <v>5824</v>
      </c>
      <c r="BC230" s="112">
        <f>AX230+AY230</f>
        <v>5824</v>
      </c>
    </row>
    <row r="231" spans="1:55" s="3" customFormat="1" ht="16.5">
      <c r="A231" s="104"/>
      <c r="B231" s="105" t="s">
        <v>30</v>
      </c>
      <c r="C231" s="106" t="s">
        <v>293</v>
      </c>
      <c r="D231" s="106" t="s">
        <v>323</v>
      </c>
      <c r="E231" s="111" t="s">
        <v>29</v>
      </c>
      <c r="F231" s="106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>
        <f aca="true" t="shared" si="187" ref="AE231:AR232">AE232</f>
        <v>7705</v>
      </c>
      <c r="AF231" s="108"/>
      <c r="AG231" s="108">
        <f t="shared" si="187"/>
        <v>7705</v>
      </c>
      <c r="AH231" s="108">
        <f t="shared" si="187"/>
        <v>7705</v>
      </c>
      <c r="AI231" s="108"/>
      <c r="AJ231" s="108">
        <f t="shared" si="187"/>
        <v>7705</v>
      </c>
      <c r="AK231" s="108">
        <f t="shared" si="187"/>
        <v>0</v>
      </c>
      <c r="AL231" s="108">
        <f t="shared" si="187"/>
        <v>0</v>
      </c>
      <c r="AM231" s="108">
        <f t="shared" si="187"/>
        <v>7705</v>
      </c>
      <c r="AN231" s="108">
        <f t="shared" si="187"/>
        <v>0</v>
      </c>
      <c r="AO231" s="108">
        <f t="shared" si="187"/>
        <v>42389</v>
      </c>
      <c r="AP231" s="108">
        <f t="shared" si="187"/>
        <v>0</v>
      </c>
      <c r="AQ231" s="108">
        <f t="shared" si="187"/>
        <v>50094</v>
      </c>
      <c r="AR231" s="108">
        <f t="shared" si="187"/>
        <v>0</v>
      </c>
      <c r="AS231" s="142"/>
      <c r="AT231" s="108">
        <f aca="true" t="shared" si="188" ref="AT231:BC232">AT232</f>
        <v>50094</v>
      </c>
      <c r="AU231" s="108">
        <f t="shared" si="188"/>
        <v>0</v>
      </c>
      <c r="AV231" s="108">
        <f t="shared" si="188"/>
        <v>200060</v>
      </c>
      <c r="AW231" s="108">
        <f t="shared" si="188"/>
        <v>250154</v>
      </c>
      <c r="AX231" s="108">
        <f t="shared" si="188"/>
        <v>0</v>
      </c>
      <c r="AY231" s="108">
        <f t="shared" si="188"/>
        <v>0</v>
      </c>
      <c r="AZ231" s="108">
        <f t="shared" si="188"/>
        <v>0</v>
      </c>
      <c r="BA231" s="108">
        <f t="shared" si="188"/>
        <v>0</v>
      </c>
      <c r="BB231" s="108">
        <f t="shared" si="188"/>
        <v>250154</v>
      </c>
      <c r="BC231" s="108">
        <f t="shared" si="188"/>
        <v>0</v>
      </c>
    </row>
    <row r="232" spans="1:55" s="3" customFormat="1" ht="105" customHeight="1">
      <c r="A232" s="104"/>
      <c r="B232" s="105" t="s">
        <v>157</v>
      </c>
      <c r="C232" s="106" t="s">
        <v>293</v>
      </c>
      <c r="D232" s="106" t="s">
        <v>323</v>
      </c>
      <c r="E232" s="111" t="s">
        <v>155</v>
      </c>
      <c r="F232" s="106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>
        <f t="shared" si="187"/>
        <v>7705</v>
      </c>
      <c r="AF232" s="108"/>
      <c r="AG232" s="108">
        <f t="shared" si="187"/>
        <v>7705</v>
      </c>
      <c r="AH232" s="108">
        <f t="shared" si="187"/>
        <v>7705</v>
      </c>
      <c r="AI232" s="108"/>
      <c r="AJ232" s="108">
        <f t="shared" si="187"/>
        <v>7705</v>
      </c>
      <c r="AK232" s="108">
        <f t="shared" si="187"/>
        <v>0</v>
      </c>
      <c r="AL232" s="108">
        <f t="shared" si="187"/>
        <v>0</v>
      </c>
      <c r="AM232" s="108">
        <f t="shared" si="187"/>
        <v>7705</v>
      </c>
      <c r="AN232" s="108">
        <f t="shared" si="187"/>
        <v>0</v>
      </c>
      <c r="AO232" s="108">
        <f t="shared" si="187"/>
        <v>42389</v>
      </c>
      <c r="AP232" s="108">
        <f t="shared" si="187"/>
        <v>0</v>
      </c>
      <c r="AQ232" s="108">
        <f t="shared" si="187"/>
        <v>50094</v>
      </c>
      <c r="AR232" s="108">
        <f t="shared" si="187"/>
        <v>0</v>
      </c>
      <c r="AS232" s="142"/>
      <c r="AT232" s="108">
        <f t="shared" si="188"/>
        <v>50094</v>
      </c>
      <c r="AU232" s="108">
        <f t="shared" si="188"/>
        <v>0</v>
      </c>
      <c r="AV232" s="108">
        <f t="shared" si="188"/>
        <v>200060</v>
      </c>
      <c r="AW232" s="108">
        <f t="shared" si="188"/>
        <v>250154</v>
      </c>
      <c r="AX232" s="108">
        <f t="shared" si="188"/>
        <v>0</v>
      </c>
      <c r="AY232" s="108">
        <f t="shared" si="188"/>
        <v>0</v>
      </c>
      <c r="AZ232" s="108">
        <f t="shared" si="188"/>
        <v>0</v>
      </c>
      <c r="BA232" s="108">
        <f t="shared" si="188"/>
        <v>0</v>
      </c>
      <c r="BB232" s="108">
        <f t="shared" si="188"/>
        <v>250154</v>
      </c>
      <c r="BC232" s="108">
        <f t="shared" si="188"/>
        <v>0</v>
      </c>
    </row>
    <row r="233" spans="1:55" s="5" customFormat="1" ht="20.25">
      <c r="A233" s="91"/>
      <c r="B233" s="105" t="s">
        <v>0</v>
      </c>
      <c r="C233" s="106" t="s">
        <v>293</v>
      </c>
      <c r="D233" s="106" t="s">
        <v>323</v>
      </c>
      <c r="E233" s="111" t="s">
        <v>155</v>
      </c>
      <c r="F233" s="106" t="s">
        <v>370</v>
      </c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>
        <v>7705</v>
      </c>
      <c r="AF233" s="108"/>
      <c r="AG233" s="108">
        <v>7705</v>
      </c>
      <c r="AH233" s="112">
        <f>AE233+AC233</f>
        <v>7705</v>
      </c>
      <c r="AI233" s="112"/>
      <c r="AJ233" s="112">
        <f>AG233+AD233</f>
        <v>7705</v>
      </c>
      <c r="AK233" s="144"/>
      <c r="AL233" s="144"/>
      <c r="AM233" s="112">
        <f>AK233+AH233</f>
        <v>7705</v>
      </c>
      <c r="AN233" s="112">
        <f>AI233</f>
        <v>0</v>
      </c>
      <c r="AO233" s="112">
        <f>AQ233-AM233</f>
        <v>42389</v>
      </c>
      <c r="AP233" s="112">
        <f>AR233-AN233</f>
        <v>0</v>
      </c>
      <c r="AQ233" s="112">
        <v>50094</v>
      </c>
      <c r="AR233" s="112"/>
      <c r="AS233" s="144"/>
      <c r="AT233" s="112">
        <v>50094</v>
      </c>
      <c r="AU233" s="112"/>
      <c r="AV233" s="108">
        <v>200060</v>
      </c>
      <c r="AW233" s="108">
        <f>AT233+AV233</f>
        <v>250154</v>
      </c>
      <c r="AX233" s="112">
        <f>AU233</f>
        <v>0</v>
      </c>
      <c r="AY233" s="108"/>
      <c r="AZ233" s="108"/>
      <c r="BA233" s="108"/>
      <c r="BB233" s="112">
        <f>AW233+AY233+AZ233+BA233</f>
        <v>250154</v>
      </c>
      <c r="BC233" s="112">
        <f>AX233+AY233</f>
        <v>0</v>
      </c>
    </row>
    <row r="234" spans="1:55" ht="16.5">
      <c r="A234" s="128"/>
      <c r="B234" s="133"/>
      <c r="C234" s="106"/>
      <c r="D234" s="106"/>
      <c r="E234" s="111"/>
      <c r="F234" s="106"/>
      <c r="G234" s="108"/>
      <c r="H234" s="108"/>
      <c r="I234" s="108"/>
      <c r="J234" s="112"/>
      <c r="K234" s="112"/>
      <c r="L234" s="112"/>
      <c r="M234" s="112"/>
      <c r="N234" s="108"/>
      <c r="O234" s="109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3"/>
      <c r="AL234" s="113"/>
      <c r="AM234" s="125"/>
      <c r="AN234" s="125"/>
      <c r="AO234" s="126"/>
      <c r="AP234" s="126"/>
      <c r="AQ234" s="127"/>
      <c r="AR234" s="126"/>
      <c r="AS234" s="113"/>
      <c r="AT234" s="127"/>
      <c r="AU234" s="126"/>
      <c r="AV234" s="113"/>
      <c r="AW234" s="108"/>
      <c r="AX234" s="112">
        <f>AU234</f>
        <v>0</v>
      </c>
      <c r="AY234" s="115"/>
      <c r="AZ234" s="115"/>
      <c r="BA234" s="115"/>
      <c r="BB234" s="124"/>
      <c r="BC234" s="115"/>
    </row>
    <row r="235" spans="1:55" s="15" customFormat="1" ht="141.75">
      <c r="A235" s="91">
        <v>908</v>
      </c>
      <c r="B235" s="92" t="s">
        <v>180</v>
      </c>
      <c r="C235" s="95"/>
      <c r="D235" s="95"/>
      <c r="E235" s="94"/>
      <c r="F235" s="95"/>
      <c r="G235" s="143"/>
      <c r="H235" s="143"/>
      <c r="I235" s="143"/>
      <c r="J235" s="96"/>
      <c r="K235" s="96"/>
      <c r="L235" s="96"/>
      <c r="M235" s="96"/>
      <c r="N235" s="143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1"/>
      <c r="AL235" s="91"/>
      <c r="AM235" s="157"/>
      <c r="AN235" s="157"/>
      <c r="AO235" s="96">
        <f>AO236</f>
        <v>72</v>
      </c>
      <c r="AP235" s="96">
        <f>AP236</f>
        <v>0</v>
      </c>
      <c r="AQ235" s="96">
        <f>AQ236</f>
        <v>72</v>
      </c>
      <c r="AR235" s="96">
        <f>AR236</f>
        <v>0</v>
      </c>
      <c r="AS235" s="91"/>
      <c r="AT235" s="96">
        <f aca="true" t="shared" si="189" ref="AT235:BC237">AT236</f>
        <v>72</v>
      </c>
      <c r="AU235" s="96">
        <f t="shared" si="189"/>
        <v>0</v>
      </c>
      <c r="AV235" s="96">
        <f t="shared" si="189"/>
        <v>0</v>
      </c>
      <c r="AW235" s="96">
        <f t="shared" si="189"/>
        <v>72</v>
      </c>
      <c r="AX235" s="96">
        <f t="shared" si="189"/>
        <v>0</v>
      </c>
      <c r="AY235" s="96">
        <f t="shared" si="189"/>
        <v>0</v>
      </c>
      <c r="AZ235" s="96">
        <f t="shared" si="189"/>
        <v>0</v>
      </c>
      <c r="BA235" s="96">
        <f t="shared" si="189"/>
        <v>0</v>
      </c>
      <c r="BB235" s="96">
        <f t="shared" si="189"/>
        <v>72</v>
      </c>
      <c r="BC235" s="96">
        <f t="shared" si="189"/>
        <v>0</v>
      </c>
    </row>
    <row r="236" spans="1:55" s="6" customFormat="1" ht="37.5">
      <c r="A236" s="120"/>
      <c r="B236" s="99" t="s">
        <v>170</v>
      </c>
      <c r="C236" s="100" t="s">
        <v>321</v>
      </c>
      <c r="D236" s="100" t="s">
        <v>334</v>
      </c>
      <c r="E236" s="131"/>
      <c r="F236" s="100"/>
      <c r="G236" s="102"/>
      <c r="H236" s="102"/>
      <c r="I236" s="102"/>
      <c r="J236" s="116"/>
      <c r="K236" s="116"/>
      <c r="L236" s="116"/>
      <c r="M236" s="116"/>
      <c r="N236" s="102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21"/>
      <c r="AL236" s="121"/>
      <c r="AM236" s="158"/>
      <c r="AN236" s="158"/>
      <c r="AO236" s="116">
        <f>AO237</f>
        <v>72</v>
      </c>
      <c r="AP236" s="116">
        <f aca="true" t="shared" si="190" ref="AP236:AR237">AP237</f>
        <v>0</v>
      </c>
      <c r="AQ236" s="116">
        <f t="shared" si="190"/>
        <v>72</v>
      </c>
      <c r="AR236" s="116">
        <f t="shared" si="190"/>
        <v>0</v>
      </c>
      <c r="AS236" s="121"/>
      <c r="AT236" s="116">
        <f t="shared" si="189"/>
        <v>72</v>
      </c>
      <c r="AU236" s="116">
        <f t="shared" si="189"/>
        <v>0</v>
      </c>
      <c r="AV236" s="116">
        <f t="shared" si="189"/>
        <v>0</v>
      </c>
      <c r="AW236" s="116">
        <f t="shared" si="189"/>
        <v>72</v>
      </c>
      <c r="AX236" s="116">
        <f t="shared" si="189"/>
        <v>0</v>
      </c>
      <c r="AY236" s="116">
        <f t="shared" si="189"/>
        <v>0</v>
      </c>
      <c r="AZ236" s="116">
        <f t="shared" si="189"/>
        <v>0</v>
      </c>
      <c r="BA236" s="116">
        <f t="shared" si="189"/>
        <v>0</v>
      </c>
      <c r="BB236" s="116">
        <f t="shared" si="189"/>
        <v>72</v>
      </c>
      <c r="BC236" s="116">
        <f t="shared" si="189"/>
        <v>0</v>
      </c>
    </row>
    <row r="237" spans="1:55" s="3" customFormat="1" ht="16.5">
      <c r="A237" s="128"/>
      <c r="B237" s="105" t="s">
        <v>177</v>
      </c>
      <c r="C237" s="106" t="s">
        <v>321</v>
      </c>
      <c r="D237" s="106" t="s">
        <v>334</v>
      </c>
      <c r="E237" s="107" t="s">
        <v>169</v>
      </c>
      <c r="F237" s="106"/>
      <c r="G237" s="108"/>
      <c r="H237" s="108"/>
      <c r="I237" s="108"/>
      <c r="J237" s="112"/>
      <c r="K237" s="112"/>
      <c r="L237" s="112"/>
      <c r="M237" s="112"/>
      <c r="N237" s="108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42"/>
      <c r="AL237" s="142"/>
      <c r="AM237" s="159"/>
      <c r="AN237" s="159"/>
      <c r="AO237" s="112">
        <f>AO238</f>
        <v>72</v>
      </c>
      <c r="AP237" s="112">
        <f t="shared" si="190"/>
        <v>0</v>
      </c>
      <c r="AQ237" s="112">
        <f t="shared" si="190"/>
        <v>72</v>
      </c>
      <c r="AR237" s="112">
        <f t="shared" si="190"/>
        <v>0</v>
      </c>
      <c r="AS237" s="142"/>
      <c r="AT237" s="112">
        <f t="shared" si="189"/>
        <v>72</v>
      </c>
      <c r="AU237" s="112">
        <f t="shared" si="189"/>
        <v>0</v>
      </c>
      <c r="AV237" s="112">
        <f t="shared" si="189"/>
        <v>0</v>
      </c>
      <c r="AW237" s="112">
        <f t="shared" si="189"/>
        <v>72</v>
      </c>
      <c r="AX237" s="112">
        <f t="shared" si="189"/>
        <v>0</v>
      </c>
      <c r="AY237" s="112">
        <f t="shared" si="189"/>
        <v>0</v>
      </c>
      <c r="AZ237" s="112">
        <f t="shared" si="189"/>
        <v>0</v>
      </c>
      <c r="BA237" s="112">
        <f t="shared" si="189"/>
        <v>0</v>
      </c>
      <c r="BB237" s="112">
        <f t="shared" si="189"/>
        <v>72</v>
      </c>
      <c r="BC237" s="112">
        <f t="shared" si="189"/>
        <v>0</v>
      </c>
    </row>
    <row r="238" spans="1:55" s="3" customFormat="1" ht="66">
      <c r="A238" s="128"/>
      <c r="B238" s="105" t="s">
        <v>332</v>
      </c>
      <c r="C238" s="106" t="s">
        <v>321</v>
      </c>
      <c r="D238" s="106" t="s">
        <v>334</v>
      </c>
      <c r="E238" s="107" t="s">
        <v>169</v>
      </c>
      <c r="F238" s="106" t="s">
        <v>333</v>
      </c>
      <c r="G238" s="108"/>
      <c r="H238" s="108"/>
      <c r="I238" s="108"/>
      <c r="J238" s="112"/>
      <c r="K238" s="112"/>
      <c r="L238" s="112"/>
      <c r="M238" s="112"/>
      <c r="N238" s="108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42"/>
      <c r="AL238" s="142"/>
      <c r="AM238" s="159"/>
      <c r="AN238" s="159"/>
      <c r="AO238" s="112">
        <f>AQ238-AM238</f>
        <v>72</v>
      </c>
      <c r="AP238" s="112">
        <f>AR238-AN238</f>
        <v>0</v>
      </c>
      <c r="AQ238" s="112">
        <v>72</v>
      </c>
      <c r="AR238" s="112"/>
      <c r="AS238" s="142"/>
      <c r="AT238" s="112">
        <v>72</v>
      </c>
      <c r="AU238" s="112"/>
      <c r="AV238" s="142"/>
      <c r="AW238" s="108">
        <f>AT238+AV238</f>
        <v>72</v>
      </c>
      <c r="AX238" s="112">
        <f>AU238</f>
        <v>0</v>
      </c>
      <c r="AY238" s="124"/>
      <c r="AZ238" s="124"/>
      <c r="BA238" s="124"/>
      <c r="BB238" s="112">
        <f>AW238+AY238+AZ238+BA238</f>
        <v>72</v>
      </c>
      <c r="BC238" s="109">
        <f>AX238+AY238</f>
        <v>0</v>
      </c>
    </row>
    <row r="239" spans="1:55" ht="16.5">
      <c r="A239" s="128"/>
      <c r="B239" s="105"/>
      <c r="C239" s="106"/>
      <c r="D239" s="106"/>
      <c r="E239" s="111"/>
      <c r="F239" s="106"/>
      <c r="G239" s="108"/>
      <c r="H239" s="108"/>
      <c r="I239" s="108"/>
      <c r="J239" s="112"/>
      <c r="K239" s="112"/>
      <c r="L239" s="112"/>
      <c r="M239" s="112"/>
      <c r="N239" s="108"/>
      <c r="O239" s="109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3"/>
      <c r="AL239" s="113"/>
      <c r="AM239" s="125"/>
      <c r="AN239" s="125"/>
      <c r="AO239" s="126"/>
      <c r="AP239" s="126"/>
      <c r="AQ239" s="127"/>
      <c r="AR239" s="126"/>
      <c r="AS239" s="113"/>
      <c r="AT239" s="127"/>
      <c r="AU239" s="126"/>
      <c r="AV239" s="113"/>
      <c r="AW239" s="108"/>
      <c r="AX239" s="112">
        <f>AU239</f>
        <v>0</v>
      </c>
      <c r="AY239" s="115"/>
      <c r="AZ239" s="115"/>
      <c r="BA239" s="115"/>
      <c r="BB239" s="124"/>
      <c r="BC239" s="115"/>
    </row>
    <row r="240" spans="1:55" s="5" customFormat="1" ht="81">
      <c r="A240" s="91">
        <v>909</v>
      </c>
      <c r="B240" s="92" t="s">
        <v>27</v>
      </c>
      <c r="C240" s="149"/>
      <c r="D240" s="149"/>
      <c r="E240" s="160"/>
      <c r="F240" s="149"/>
      <c r="G240" s="143">
        <f aca="true" t="shared" si="191" ref="G240:L240">G255+G273+G241+G265+G268+G281</f>
        <v>568688</v>
      </c>
      <c r="H240" s="143">
        <f t="shared" si="191"/>
        <v>568688</v>
      </c>
      <c r="I240" s="143">
        <f t="shared" si="191"/>
        <v>0</v>
      </c>
      <c r="J240" s="143">
        <f t="shared" si="191"/>
        <v>219272</v>
      </c>
      <c r="K240" s="143">
        <f t="shared" si="191"/>
        <v>787960</v>
      </c>
      <c r="L240" s="143">
        <f t="shared" si="191"/>
        <v>0</v>
      </c>
      <c r="M240" s="143"/>
      <c r="N240" s="143">
        <f aca="true" t="shared" si="192" ref="N240:AE240">N255+N273+N241+N265+N268+N281</f>
        <v>891876</v>
      </c>
      <c r="O240" s="143">
        <f t="shared" si="192"/>
        <v>0</v>
      </c>
      <c r="P240" s="143">
        <f t="shared" si="192"/>
        <v>0</v>
      </c>
      <c r="Q240" s="143">
        <f t="shared" si="192"/>
        <v>891876</v>
      </c>
      <c r="R240" s="143">
        <f t="shared" si="192"/>
        <v>0</v>
      </c>
      <c r="S240" s="143">
        <f t="shared" si="192"/>
        <v>-470684</v>
      </c>
      <c r="T240" s="143">
        <f t="shared" si="192"/>
        <v>421192</v>
      </c>
      <c r="U240" s="143">
        <f t="shared" si="192"/>
        <v>0</v>
      </c>
      <c r="V240" s="143">
        <f t="shared" si="192"/>
        <v>421192</v>
      </c>
      <c r="W240" s="143">
        <f t="shared" si="192"/>
        <v>0</v>
      </c>
      <c r="X240" s="143">
        <f t="shared" si="192"/>
        <v>0</v>
      </c>
      <c r="Y240" s="143">
        <f t="shared" si="192"/>
        <v>421192</v>
      </c>
      <c r="Z240" s="143">
        <f t="shared" si="192"/>
        <v>421192</v>
      </c>
      <c r="AA240" s="143">
        <f t="shared" si="192"/>
        <v>0</v>
      </c>
      <c r="AB240" s="143">
        <f t="shared" si="192"/>
        <v>0</v>
      </c>
      <c r="AC240" s="143">
        <f t="shared" si="192"/>
        <v>421192</v>
      </c>
      <c r="AD240" s="143">
        <f t="shared" si="192"/>
        <v>421192</v>
      </c>
      <c r="AE240" s="143">
        <f t="shared" si="192"/>
        <v>0</v>
      </c>
      <c r="AF240" s="143"/>
      <c r="AG240" s="143">
        <f>AG255+AG273+AG241+AG265+AG268+AG281</f>
        <v>0</v>
      </c>
      <c r="AH240" s="143">
        <f>AH255+AH273+AH241+AH265+AH268+AH281</f>
        <v>421192</v>
      </c>
      <c r="AI240" s="143"/>
      <c r="AJ240" s="143">
        <f aca="true" t="shared" si="193" ref="AJ240:AR240">AJ255+AJ273+AJ241+AJ265+AJ268+AJ281</f>
        <v>421192</v>
      </c>
      <c r="AK240" s="143">
        <f t="shared" si="193"/>
        <v>0</v>
      </c>
      <c r="AL240" s="143">
        <f t="shared" si="193"/>
        <v>0</v>
      </c>
      <c r="AM240" s="143">
        <f t="shared" si="193"/>
        <v>421192</v>
      </c>
      <c r="AN240" s="143">
        <f t="shared" si="193"/>
        <v>0</v>
      </c>
      <c r="AO240" s="143">
        <f t="shared" si="193"/>
        <v>119657</v>
      </c>
      <c r="AP240" s="143">
        <f t="shared" si="193"/>
        <v>0</v>
      </c>
      <c r="AQ240" s="143">
        <f t="shared" si="193"/>
        <v>540849</v>
      </c>
      <c r="AR240" s="143">
        <f t="shared" si="193"/>
        <v>0</v>
      </c>
      <c r="AS240" s="144"/>
      <c r="AT240" s="143">
        <f aca="true" t="shared" si="194" ref="AT240:BC240">AT255+AT273+AT241+AT265+AT268+AT281</f>
        <v>540849</v>
      </c>
      <c r="AU240" s="143">
        <f t="shared" si="194"/>
        <v>0</v>
      </c>
      <c r="AV240" s="143">
        <f t="shared" si="194"/>
        <v>0</v>
      </c>
      <c r="AW240" s="143">
        <f t="shared" si="194"/>
        <v>540849</v>
      </c>
      <c r="AX240" s="143">
        <f t="shared" si="194"/>
        <v>0</v>
      </c>
      <c r="AY240" s="143">
        <f t="shared" si="194"/>
        <v>0</v>
      </c>
      <c r="AZ240" s="143">
        <f t="shared" si="194"/>
        <v>24795</v>
      </c>
      <c r="BA240" s="143">
        <f t="shared" si="194"/>
        <v>0</v>
      </c>
      <c r="BB240" s="143">
        <f t="shared" si="194"/>
        <v>565644</v>
      </c>
      <c r="BC240" s="143">
        <f t="shared" si="194"/>
        <v>0</v>
      </c>
    </row>
    <row r="241" spans="1:55" s="6" customFormat="1" ht="18.75">
      <c r="A241" s="120"/>
      <c r="B241" s="99" t="s">
        <v>392</v>
      </c>
      <c r="C241" s="100" t="s">
        <v>324</v>
      </c>
      <c r="D241" s="100" t="s">
        <v>347</v>
      </c>
      <c r="E241" s="101"/>
      <c r="F241" s="100"/>
      <c r="G241" s="102">
        <f>G242+G244+G247</f>
        <v>274994</v>
      </c>
      <c r="H241" s="102">
        <f aca="true" t="shared" si="195" ref="H241:N241">H242+H244+H247</f>
        <v>274994</v>
      </c>
      <c r="I241" s="102">
        <f t="shared" si="195"/>
        <v>0</v>
      </c>
      <c r="J241" s="102">
        <f t="shared" si="195"/>
        <v>94406</v>
      </c>
      <c r="K241" s="102">
        <f t="shared" si="195"/>
        <v>369400</v>
      </c>
      <c r="L241" s="102">
        <f t="shared" si="195"/>
        <v>0</v>
      </c>
      <c r="M241" s="102"/>
      <c r="N241" s="102">
        <f t="shared" si="195"/>
        <v>412530</v>
      </c>
      <c r="O241" s="102">
        <f aca="true" t="shared" si="196" ref="O241:V241">O242+O244+O247</f>
        <v>0</v>
      </c>
      <c r="P241" s="102">
        <f t="shared" si="196"/>
        <v>0</v>
      </c>
      <c r="Q241" s="102">
        <f t="shared" si="196"/>
        <v>412530</v>
      </c>
      <c r="R241" s="102">
        <f t="shared" si="196"/>
        <v>0</v>
      </c>
      <c r="S241" s="102">
        <f t="shared" si="196"/>
        <v>-239355</v>
      </c>
      <c r="T241" s="102">
        <f t="shared" si="196"/>
        <v>173175</v>
      </c>
      <c r="U241" s="102">
        <f t="shared" si="196"/>
        <v>0</v>
      </c>
      <c r="V241" s="102">
        <f t="shared" si="196"/>
        <v>177686</v>
      </c>
      <c r="W241" s="102">
        <f aca="true" t="shared" si="197" ref="W241:AD241">W242+W244+W247</f>
        <v>0</v>
      </c>
      <c r="X241" s="102">
        <f t="shared" si="197"/>
        <v>0</v>
      </c>
      <c r="Y241" s="102">
        <f t="shared" si="197"/>
        <v>173175</v>
      </c>
      <c r="Z241" s="102">
        <f t="shared" si="197"/>
        <v>177686</v>
      </c>
      <c r="AA241" s="102">
        <f t="shared" si="197"/>
        <v>0</v>
      </c>
      <c r="AB241" s="102">
        <f t="shared" si="197"/>
        <v>0</v>
      </c>
      <c r="AC241" s="102">
        <f t="shared" si="197"/>
        <v>173175</v>
      </c>
      <c r="AD241" s="102">
        <f t="shared" si="197"/>
        <v>177686</v>
      </c>
      <c r="AE241" s="102">
        <f>AE242+AE244+AE247</f>
        <v>0</v>
      </c>
      <c r="AF241" s="102"/>
      <c r="AG241" s="102">
        <f>AG242+AG244+AG247</f>
        <v>0</v>
      </c>
      <c r="AH241" s="102">
        <f>AH242+AH244+AH247</f>
        <v>173175</v>
      </c>
      <c r="AI241" s="102"/>
      <c r="AJ241" s="102">
        <f>AJ242+AJ244+AJ247</f>
        <v>177686</v>
      </c>
      <c r="AK241" s="121"/>
      <c r="AL241" s="121"/>
      <c r="AM241" s="102">
        <f aca="true" t="shared" si="198" ref="AM241:AR241">AM242+AM244+AM247</f>
        <v>173175</v>
      </c>
      <c r="AN241" s="102">
        <f t="shared" si="198"/>
        <v>0</v>
      </c>
      <c r="AO241" s="102">
        <f t="shared" si="198"/>
        <v>19101</v>
      </c>
      <c r="AP241" s="102">
        <f t="shared" si="198"/>
        <v>0</v>
      </c>
      <c r="AQ241" s="102">
        <f t="shared" si="198"/>
        <v>192276</v>
      </c>
      <c r="AR241" s="102">
        <f t="shared" si="198"/>
        <v>0</v>
      </c>
      <c r="AS241" s="121"/>
      <c r="AT241" s="102">
        <f aca="true" t="shared" si="199" ref="AT241:BC241">AT242+AT244+AT247</f>
        <v>192276</v>
      </c>
      <c r="AU241" s="102">
        <f t="shared" si="199"/>
        <v>0</v>
      </c>
      <c r="AV241" s="102">
        <f t="shared" si="199"/>
        <v>0</v>
      </c>
      <c r="AW241" s="102">
        <f t="shared" si="199"/>
        <v>192276</v>
      </c>
      <c r="AX241" s="102">
        <f t="shared" si="199"/>
        <v>0</v>
      </c>
      <c r="AY241" s="102">
        <f t="shared" si="199"/>
        <v>0</v>
      </c>
      <c r="AZ241" s="102">
        <f t="shared" si="199"/>
        <v>24795</v>
      </c>
      <c r="BA241" s="102">
        <f t="shared" si="199"/>
        <v>0</v>
      </c>
      <c r="BB241" s="102">
        <f t="shared" si="199"/>
        <v>217071</v>
      </c>
      <c r="BC241" s="102">
        <f t="shared" si="199"/>
        <v>0</v>
      </c>
    </row>
    <row r="242" spans="1:55" s="6" customFormat="1" ht="83.25" hidden="1">
      <c r="A242" s="120"/>
      <c r="B242" s="105" t="s">
        <v>325</v>
      </c>
      <c r="C242" s="106" t="s">
        <v>324</v>
      </c>
      <c r="D242" s="106" t="s">
        <v>347</v>
      </c>
      <c r="E242" s="132" t="s">
        <v>405</v>
      </c>
      <c r="F242" s="100"/>
      <c r="G242" s="102"/>
      <c r="H242" s="102"/>
      <c r="I242" s="102"/>
      <c r="J242" s="108">
        <f aca="true" t="shared" si="200" ref="J242:AJ242">J243</f>
        <v>9403</v>
      </c>
      <c r="K242" s="108">
        <f t="shared" si="200"/>
        <v>9403</v>
      </c>
      <c r="L242" s="108">
        <f t="shared" si="200"/>
        <v>0</v>
      </c>
      <c r="M242" s="108"/>
      <c r="N242" s="108">
        <f t="shared" si="200"/>
        <v>9073</v>
      </c>
      <c r="O242" s="108">
        <f t="shared" si="200"/>
        <v>0</v>
      </c>
      <c r="P242" s="108">
        <f t="shared" si="200"/>
        <v>0</v>
      </c>
      <c r="Q242" s="108">
        <f t="shared" si="200"/>
        <v>9073</v>
      </c>
      <c r="R242" s="108">
        <f t="shared" si="200"/>
        <v>0</v>
      </c>
      <c r="S242" s="108">
        <f t="shared" si="200"/>
        <v>-9073</v>
      </c>
      <c r="T242" s="108">
        <f t="shared" si="200"/>
        <v>0</v>
      </c>
      <c r="U242" s="108">
        <f t="shared" si="200"/>
        <v>0</v>
      </c>
      <c r="V242" s="108">
        <f t="shared" si="200"/>
        <v>0</v>
      </c>
      <c r="W242" s="108">
        <f t="shared" si="200"/>
        <v>0</v>
      </c>
      <c r="X242" s="108">
        <f t="shared" si="200"/>
        <v>0</v>
      </c>
      <c r="Y242" s="108">
        <f t="shared" si="200"/>
        <v>0</v>
      </c>
      <c r="Z242" s="108">
        <f t="shared" si="200"/>
        <v>0</v>
      </c>
      <c r="AA242" s="108">
        <f t="shared" si="200"/>
        <v>0</v>
      </c>
      <c r="AB242" s="108">
        <f t="shared" si="200"/>
        <v>0</v>
      </c>
      <c r="AC242" s="108">
        <f t="shared" si="200"/>
        <v>0</v>
      </c>
      <c r="AD242" s="108">
        <f t="shared" si="200"/>
        <v>0</v>
      </c>
      <c r="AE242" s="108">
        <f t="shared" si="200"/>
        <v>0</v>
      </c>
      <c r="AF242" s="108"/>
      <c r="AG242" s="108">
        <f t="shared" si="200"/>
        <v>0</v>
      </c>
      <c r="AH242" s="108">
        <f t="shared" si="200"/>
        <v>0</v>
      </c>
      <c r="AI242" s="108"/>
      <c r="AJ242" s="108">
        <f t="shared" si="200"/>
        <v>0</v>
      </c>
      <c r="AK242" s="121"/>
      <c r="AL242" s="121"/>
      <c r="AM242" s="158"/>
      <c r="AN242" s="158"/>
      <c r="AO242" s="161"/>
      <c r="AP242" s="161"/>
      <c r="AQ242" s="161"/>
      <c r="AR242" s="161"/>
      <c r="AS242" s="121"/>
      <c r="AT242" s="161"/>
      <c r="AU242" s="161"/>
      <c r="AV242" s="161"/>
      <c r="AW242" s="161"/>
      <c r="AX242" s="161"/>
      <c r="AY242" s="116"/>
      <c r="AZ242" s="116"/>
      <c r="BA242" s="116"/>
      <c r="BB242" s="138"/>
      <c r="BC242" s="116"/>
    </row>
    <row r="243" spans="1:55" s="6" customFormat="1" ht="33.75" hidden="1">
      <c r="A243" s="120"/>
      <c r="B243" s="105" t="s">
        <v>47</v>
      </c>
      <c r="C243" s="106" t="s">
        <v>324</v>
      </c>
      <c r="D243" s="106" t="s">
        <v>347</v>
      </c>
      <c r="E243" s="132" t="s">
        <v>405</v>
      </c>
      <c r="F243" s="106" t="s">
        <v>48</v>
      </c>
      <c r="G243" s="108"/>
      <c r="H243" s="108"/>
      <c r="I243" s="108"/>
      <c r="J243" s="112">
        <f>K243-G243</f>
        <v>9403</v>
      </c>
      <c r="K243" s="108">
        <v>9403</v>
      </c>
      <c r="L243" s="108"/>
      <c r="M243" s="108"/>
      <c r="N243" s="108">
        <v>9073</v>
      </c>
      <c r="O243" s="116"/>
      <c r="P243" s="112"/>
      <c r="Q243" s="112">
        <f>P243+N243</f>
        <v>9073</v>
      </c>
      <c r="R243" s="112">
        <f>O243</f>
        <v>0</v>
      </c>
      <c r="S243" s="112">
        <f>T243-Q243</f>
        <v>-9073</v>
      </c>
      <c r="T243" s="112"/>
      <c r="U243" s="112">
        <f>R243</f>
        <v>0</v>
      </c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21"/>
      <c r="AL243" s="121"/>
      <c r="AM243" s="158"/>
      <c r="AN243" s="158"/>
      <c r="AO243" s="161"/>
      <c r="AP243" s="161"/>
      <c r="AQ243" s="161"/>
      <c r="AR243" s="161"/>
      <c r="AS243" s="121"/>
      <c r="AT243" s="161"/>
      <c r="AU243" s="161"/>
      <c r="AV243" s="161"/>
      <c r="AW243" s="161"/>
      <c r="AX243" s="161"/>
      <c r="AY243" s="116"/>
      <c r="AZ243" s="116"/>
      <c r="BA243" s="116"/>
      <c r="BB243" s="138"/>
      <c r="BC243" s="116"/>
    </row>
    <row r="244" spans="1:55" ht="16.5">
      <c r="A244" s="128"/>
      <c r="B244" s="105" t="s">
        <v>393</v>
      </c>
      <c r="C244" s="106" t="s">
        <v>324</v>
      </c>
      <c r="D244" s="106" t="s">
        <v>347</v>
      </c>
      <c r="E244" s="111" t="s">
        <v>455</v>
      </c>
      <c r="F244" s="106"/>
      <c r="G244" s="108">
        <f aca="true" t="shared" si="201" ref="G244:W245">G245</f>
        <v>1968</v>
      </c>
      <c r="H244" s="108">
        <f t="shared" si="201"/>
        <v>1968</v>
      </c>
      <c r="I244" s="108">
        <f t="shared" si="201"/>
        <v>0</v>
      </c>
      <c r="J244" s="108">
        <f t="shared" si="201"/>
        <v>225</v>
      </c>
      <c r="K244" s="108">
        <f t="shared" si="201"/>
        <v>2193</v>
      </c>
      <c r="L244" s="108">
        <f t="shared" si="201"/>
        <v>0</v>
      </c>
      <c r="M244" s="108"/>
      <c r="N244" s="108">
        <f t="shared" si="201"/>
        <v>2530</v>
      </c>
      <c r="O244" s="108">
        <f t="shared" si="201"/>
        <v>0</v>
      </c>
      <c r="P244" s="108">
        <f t="shared" si="201"/>
        <v>0</v>
      </c>
      <c r="Q244" s="108">
        <f t="shared" si="201"/>
        <v>2530</v>
      </c>
      <c r="R244" s="108">
        <f t="shared" si="201"/>
        <v>0</v>
      </c>
      <c r="S244" s="108">
        <f t="shared" si="201"/>
        <v>-2530</v>
      </c>
      <c r="T244" s="108">
        <f t="shared" si="201"/>
        <v>0</v>
      </c>
      <c r="U244" s="108">
        <f t="shared" si="201"/>
        <v>0</v>
      </c>
      <c r="V244" s="108">
        <f t="shared" si="201"/>
        <v>0</v>
      </c>
      <c r="W244" s="108">
        <f t="shared" si="201"/>
        <v>0</v>
      </c>
      <c r="X244" s="108">
        <f aca="true" t="shared" si="202" ref="W244:AJ245">X245</f>
        <v>0</v>
      </c>
      <c r="Y244" s="108">
        <f t="shared" si="202"/>
        <v>0</v>
      </c>
      <c r="Z244" s="108">
        <f t="shared" si="202"/>
        <v>0</v>
      </c>
      <c r="AA244" s="108">
        <f t="shared" si="202"/>
        <v>0</v>
      </c>
      <c r="AB244" s="108">
        <f t="shared" si="202"/>
        <v>0</v>
      </c>
      <c r="AC244" s="108">
        <f t="shared" si="202"/>
        <v>0</v>
      </c>
      <c r="AD244" s="108">
        <f t="shared" si="202"/>
        <v>0</v>
      </c>
      <c r="AE244" s="108">
        <f t="shared" si="202"/>
        <v>0</v>
      </c>
      <c r="AF244" s="108"/>
      <c r="AG244" s="108">
        <f t="shared" si="202"/>
        <v>0</v>
      </c>
      <c r="AH244" s="108">
        <f t="shared" si="202"/>
        <v>0</v>
      </c>
      <c r="AI244" s="108"/>
      <c r="AJ244" s="108">
        <f t="shared" si="202"/>
        <v>0</v>
      </c>
      <c r="AK244" s="113"/>
      <c r="AL244" s="113"/>
      <c r="AM244" s="125"/>
      <c r="AN244" s="125"/>
      <c r="AO244" s="112">
        <f>AO245</f>
        <v>2543</v>
      </c>
      <c r="AP244" s="112">
        <f aca="true" t="shared" si="203" ref="AP244:AR245">AP245</f>
        <v>0</v>
      </c>
      <c r="AQ244" s="112">
        <f t="shared" si="203"/>
        <v>2543</v>
      </c>
      <c r="AR244" s="112">
        <f t="shared" si="203"/>
        <v>0</v>
      </c>
      <c r="AS244" s="113"/>
      <c r="AT244" s="112">
        <f>AT245</f>
        <v>2543</v>
      </c>
      <c r="AU244" s="112">
        <f aca="true" t="shared" si="204" ref="AU244:BC245">AU245</f>
        <v>0</v>
      </c>
      <c r="AV244" s="112">
        <f t="shared" si="204"/>
        <v>0</v>
      </c>
      <c r="AW244" s="112">
        <f t="shared" si="204"/>
        <v>2543</v>
      </c>
      <c r="AX244" s="112">
        <f t="shared" si="204"/>
        <v>0</v>
      </c>
      <c r="AY244" s="112">
        <f t="shared" si="204"/>
        <v>0</v>
      </c>
      <c r="AZ244" s="112">
        <f t="shared" si="204"/>
        <v>0</v>
      </c>
      <c r="BA244" s="112">
        <f t="shared" si="204"/>
        <v>0</v>
      </c>
      <c r="BB244" s="112">
        <f t="shared" si="204"/>
        <v>2543</v>
      </c>
      <c r="BC244" s="112">
        <f t="shared" si="204"/>
        <v>0</v>
      </c>
    </row>
    <row r="245" spans="1:55" ht="107.25" customHeight="1">
      <c r="A245" s="128"/>
      <c r="B245" s="105" t="s">
        <v>2</v>
      </c>
      <c r="C245" s="106" t="s">
        <v>324</v>
      </c>
      <c r="D245" s="106" t="s">
        <v>347</v>
      </c>
      <c r="E245" s="111" t="s">
        <v>478</v>
      </c>
      <c r="F245" s="106"/>
      <c r="G245" s="108">
        <f t="shared" si="201"/>
        <v>1968</v>
      </c>
      <c r="H245" s="108">
        <f t="shared" si="201"/>
        <v>1968</v>
      </c>
      <c r="I245" s="108">
        <f t="shared" si="201"/>
        <v>0</v>
      </c>
      <c r="J245" s="108">
        <f t="shared" si="201"/>
        <v>225</v>
      </c>
      <c r="K245" s="108">
        <f t="shared" si="201"/>
        <v>2193</v>
      </c>
      <c r="L245" s="108">
        <f t="shared" si="201"/>
        <v>0</v>
      </c>
      <c r="M245" s="108"/>
      <c r="N245" s="108">
        <f t="shared" si="201"/>
        <v>2530</v>
      </c>
      <c r="O245" s="108">
        <f t="shared" si="201"/>
        <v>0</v>
      </c>
      <c r="P245" s="108">
        <f t="shared" si="201"/>
        <v>0</v>
      </c>
      <c r="Q245" s="108">
        <f t="shared" si="201"/>
        <v>2530</v>
      </c>
      <c r="R245" s="108">
        <f t="shared" si="201"/>
        <v>0</v>
      </c>
      <c r="S245" s="112">
        <f>S246</f>
        <v>-2530</v>
      </c>
      <c r="T245" s="108">
        <f t="shared" si="201"/>
        <v>0</v>
      </c>
      <c r="U245" s="108">
        <f t="shared" si="201"/>
        <v>0</v>
      </c>
      <c r="V245" s="108">
        <f t="shared" si="201"/>
        <v>0</v>
      </c>
      <c r="W245" s="108">
        <f t="shared" si="202"/>
        <v>0</v>
      </c>
      <c r="X245" s="108">
        <f t="shared" si="202"/>
        <v>0</v>
      </c>
      <c r="Y245" s="108">
        <f t="shared" si="202"/>
        <v>0</v>
      </c>
      <c r="Z245" s="108">
        <f t="shared" si="202"/>
        <v>0</v>
      </c>
      <c r="AA245" s="108">
        <f t="shared" si="202"/>
        <v>0</v>
      </c>
      <c r="AB245" s="108">
        <f t="shared" si="202"/>
        <v>0</v>
      </c>
      <c r="AC245" s="108">
        <f t="shared" si="202"/>
        <v>0</v>
      </c>
      <c r="AD245" s="108">
        <f t="shared" si="202"/>
        <v>0</v>
      </c>
      <c r="AE245" s="108">
        <f t="shared" si="202"/>
        <v>0</v>
      </c>
      <c r="AF245" s="108"/>
      <c r="AG245" s="108">
        <f t="shared" si="202"/>
        <v>0</v>
      </c>
      <c r="AH245" s="108">
        <f t="shared" si="202"/>
        <v>0</v>
      </c>
      <c r="AI245" s="108"/>
      <c r="AJ245" s="108">
        <f t="shared" si="202"/>
        <v>0</v>
      </c>
      <c r="AK245" s="113"/>
      <c r="AL245" s="113"/>
      <c r="AM245" s="125"/>
      <c r="AN245" s="125"/>
      <c r="AO245" s="112">
        <f>AO246</f>
        <v>2543</v>
      </c>
      <c r="AP245" s="112">
        <f t="shared" si="203"/>
        <v>0</v>
      </c>
      <c r="AQ245" s="112">
        <f t="shared" si="203"/>
        <v>2543</v>
      </c>
      <c r="AR245" s="112">
        <f t="shared" si="203"/>
        <v>0</v>
      </c>
      <c r="AS245" s="113"/>
      <c r="AT245" s="112">
        <f>AT246</f>
        <v>2543</v>
      </c>
      <c r="AU245" s="112">
        <f t="shared" si="204"/>
        <v>0</v>
      </c>
      <c r="AV245" s="112">
        <f t="shared" si="204"/>
        <v>0</v>
      </c>
      <c r="AW245" s="112">
        <f t="shared" si="204"/>
        <v>2543</v>
      </c>
      <c r="AX245" s="112">
        <f t="shared" si="204"/>
        <v>0</v>
      </c>
      <c r="AY245" s="112">
        <f t="shared" si="204"/>
        <v>0</v>
      </c>
      <c r="AZ245" s="112">
        <f t="shared" si="204"/>
        <v>0</v>
      </c>
      <c r="BA245" s="112">
        <f t="shared" si="204"/>
        <v>0</v>
      </c>
      <c r="BB245" s="112">
        <f t="shared" si="204"/>
        <v>2543</v>
      </c>
      <c r="BC245" s="112">
        <f t="shared" si="204"/>
        <v>0</v>
      </c>
    </row>
    <row r="246" spans="1:55" ht="99">
      <c r="A246" s="128"/>
      <c r="B246" s="133" t="s">
        <v>55</v>
      </c>
      <c r="C246" s="106" t="s">
        <v>324</v>
      </c>
      <c r="D246" s="106" t="s">
        <v>347</v>
      </c>
      <c r="E246" s="111" t="s">
        <v>478</v>
      </c>
      <c r="F246" s="106" t="s">
        <v>344</v>
      </c>
      <c r="G246" s="108">
        <f>H246</f>
        <v>1968</v>
      </c>
      <c r="H246" s="108">
        <v>1968</v>
      </c>
      <c r="I246" s="108">
        <v>0</v>
      </c>
      <c r="J246" s="112">
        <f>K246-G246</f>
        <v>225</v>
      </c>
      <c r="K246" s="112">
        <v>2193</v>
      </c>
      <c r="L246" s="112"/>
      <c r="M246" s="112"/>
      <c r="N246" s="108">
        <v>2530</v>
      </c>
      <c r="O246" s="109"/>
      <c r="P246" s="112"/>
      <c r="Q246" s="112">
        <f>P246+N246</f>
        <v>2530</v>
      </c>
      <c r="R246" s="112">
        <f>O246</f>
        <v>0</v>
      </c>
      <c r="S246" s="112">
        <f>T246-Q246</f>
        <v>-2530</v>
      </c>
      <c r="T246" s="112"/>
      <c r="U246" s="112">
        <f>R246</f>
        <v>0</v>
      </c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3"/>
      <c r="AL246" s="113"/>
      <c r="AM246" s="125"/>
      <c r="AN246" s="125"/>
      <c r="AO246" s="112">
        <f>AQ246-AM246</f>
        <v>2543</v>
      </c>
      <c r="AP246" s="112">
        <f>AR246-AN246</f>
        <v>0</v>
      </c>
      <c r="AQ246" s="112">
        <v>2543</v>
      </c>
      <c r="AR246" s="126"/>
      <c r="AS246" s="113"/>
      <c r="AT246" s="112">
        <v>2543</v>
      </c>
      <c r="AU246" s="126"/>
      <c r="AV246" s="113"/>
      <c r="AW246" s="108">
        <f>AT246+AV246</f>
        <v>2543</v>
      </c>
      <c r="AX246" s="112">
        <f>AU246</f>
        <v>0</v>
      </c>
      <c r="AY246" s="115"/>
      <c r="AZ246" s="115"/>
      <c r="BA246" s="115"/>
      <c r="BB246" s="112">
        <f>AW246+AY246+AZ246+BA246</f>
        <v>2543</v>
      </c>
      <c r="BC246" s="109">
        <f>AX246+AY246</f>
        <v>0</v>
      </c>
    </row>
    <row r="247" spans="1:55" ht="16.5">
      <c r="A247" s="128"/>
      <c r="B247" s="105" t="s">
        <v>395</v>
      </c>
      <c r="C247" s="106" t="s">
        <v>324</v>
      </c>
      <c r="D247" s="106" t="s">
        <v>347</v>
      </c>
      <c r="E247" s="111" t="s">
        <v>394</v>
      </c>
      <c r="F247" s="106"/>
      <c r="G247" s="108">
        <f aca="true" t="shared" si="205" ref="G247:N247">G249+G251+G253</f>
        <v>273026</v>
      </c>
      <c r="H247" s="108">
        <f t="shared" si="205"/>
        <v>273026</v>
      </c>
      <c r="I247" s="108">
        <f t="shared" si="205"/>
        <v>0</v>
      </c>
      <c r="J247" s="108">
        <f t="shared" si="205"/>
        <v>84778</v>
      </c>
      <c r="K247" s="108">
        <f t="shared" si="205"/>
        <v>357804</v>
      </c>
      <c r="L247" s="108">
        <f t="shared" si="205"/>
        <v>0</v>
      </c>
      <c r="M247" s="108"/>
      <c r="N247" s="108">
        <f t="shared" si="205"/>
        <v>400927</v>
      </c>
      <c r="O247" s="108">
        <f>O249+O251+O253</f>
        <v>0</v>
      </c>
      <c r="P247" s="108">
        <f>P249+P251+P253</f>
        <v>0</v>
      </c>
      <c r="Q247" s="108">
        <f>Q249+Q251+Q253</f>
        <v>400927</v>
      </c>
      <c r="R247" s="108">
        <f>R249+R251+R253</f>
        <v>0</v>
      </c>
      <c r="S247" s="108">
        <f aca="true" t="shared" si="206" ref="S247:Z247">S249+S251+S253+S248</f>
        <v>-227752</v>
      </c>
      <c r="T247" s="108">
        <f t="shared" si="206"/>
        <v>173175</v>
      </c>
      <c r="U247" s="108">
        <f t="shared" si="206"/>
        <v>0</v>
      </c>
      <c r="V247" s="108">
        <f t="shared" si="206"/>
        <v>177686</v>
      </c>
      <c r="W247" s="108">
        <f t="shared" si="206"/>
        <v>0</v>
      </c>
      <c r="X247" s="108">
        <f t="shared" si="206"/>
        <v>0</v>
      </c>
      <c r="Y247" s="108">
        <f t="shared" si="206"/>
        <v>173175</v>
      </c>
      <c r="Z247" s="108">
        <f t="shared" si="206"/>
        <v>177686</v>
      </c>
      <c r="AA247" s="108">
        <f aca="true" t="shared" si="207" ref="AA247:AN247">AA249+AA251+AA253+AA248</f>
        <v>0</v>
      </c>
      <c r="AB247" s="108">
        <f t="shared" si="207"/>
        <v>0</v>
      </c>
      <c r="AC247" s="108">
        <f t="shared" si="207"/>
        <v>173175</v>
      </c>
      <c r="AD247" s="108">
        <f t="shared" si="207"/>
        <v>177686</v>
      </c>
      <c r="AE247" s="108">
        <f t="shared" si="207"/>
        <v>0</v>
      </c>
      <c r="AF247" s="108"/>
      <c r="AG247" s="108">
        <f t="shared" si="207"/>
        <v>0</v>
      </c>
      <c r="AH247" s="108">
        <f t="shared" si="207"/>
        <v>173175</v>
      </c>
      <c r="AI247" s="108"/>
      <c r="AJ247" s="108">
        <f t="shared" si="207"/>
        <v>177686</v>
      </c>
      <c r="AK247" s="113"/>
      <c r="AL247" s="113"/>
      <c r="AM247" s="108">
        <f t="shared" si="207"/>
        <v>173175</v>
      </c>
      <c r="AN247" s="108">
        <f t="shared" si="207"/>
        <v>0</v>
      </c>
      <c r="AO247" s="108">
        <f>AO249+AO251+AO253+AO248</f>
        <v>16558</v>
      </c>
      <c r="AP247" s="108">
        <f>AP249+AP251+AP253+AP248</f>
        <v>0</v>
      </c>
      <c r="AQ247" s="108">
        <f>AQ249+AQ251+AQ253+AQ248</f>
        <v>189733</v>
      </c>
      <c r="AR247" s="108">
        <f>AR249+AR251+AR253+AR248</f>
        <v>0</v>
      </c>
      <c r="AS247" s="113"/>
      <c r="AT247" s="108">
        <f aca="true" t="shared" si="208" ref="AT247:BC247">AT249+AT251+AT253+AT248</f>
        <v>189733</v>
      </c>
      <c r="AU247" s="108">
        <f t="shared" si="208"/>
        <v>0</v>
      </c>
      <c r="AV247" s="108">
        <f t="shared" si="208"/>
        <v>0</v>
      </c>
      <c r="AW247" s="108">
        <f t="shared" si="208"/>
        <v>189733</v>
      </c>
      <c r="AX247" s="108">
        <f t="shared" si="208"/>
        <v>0</v>
      </c>
      <c r="AY247" s="108">
        <f t="shared" si="208"/>
        <v>0</v>
      </c>
      <c r="AZ247" s="108">
        <f t="shared" si="208"/>
        <v>24795</v>
      </c>
      <c r="BA247" s="108">
        <f t="shared" si="208"/>
        <v>0</v>
      </c>
      <c r="BB247" s="108">
        <f t="shared" si="208"/>
        <v>214528</v>
      </c>
      <c r="BC247" s="108">
        <f t="shared" si="208"/>
        <v>0</v>
      </c>
    </row>
    <row r="248" spans="1:55" ht="116.25" customHeight="1" hidden="1">
      <c r="A248" s="128"/>
      <c r="B248" s="133" t="s">
        <v>55</v>
      </c>
      <c r="C248" s="106" t="s">
        <v>324</v>
      </c>
      <c r="D248" s="106" t="s">
        <v>347</v>
      </c>
      <c r="E248" s="111" t="s">
        <v>67</v>
      </c>
      <c r="F248" s="106" t="s">
        <v>344</v>
      </c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12">
        <f>T248-Q248</f>
        <v>0</v>
      </c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13"/>
      <c r="AL248" s="113"/>
      <c r="AM248" s="124"/>
      <c r="AN248" s="124"/>
      <c r="AO248" s="112"/>
      <c r="AP248" s="112"/>
      <c r="AQ248" s="112"/>
      <c r="AR248" s="112"/>
      <c r="AS248" s="113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</row>
    <row r="249" spans="1:55" ht="108.75" customHeight="1">
      <c r="A249" s="128"/>
      <c r="B249" s="162" t="s">
        <v>4</v>
      </c>
      <c r="C249" s="106" t="s">
        <v>324</v>
      </c>
      <c r="D249" s="106" t="s">
        <v>347</v>
      </c>
      <c r="E249" s="111" t="s">
        <v>479</v>
      </c>
      <c r="F249" s="106"/>
      <c r="G249" s="108">
        <f>H249+I249</f>
        <v>133494</v>
      </c>
      <c r="H249" s="108">
        <f aca="true" t="shared" si="209" ref="H249:AR249">H250</f>
        <v>133494</v>
      </c>
      <c r="I249" s="108">
        <f t="shared" si="209"/>
        <v>0</v>
      </c>
      <c r="J249" s="108">
        <f t="shared" si="209"/>
        <v>-45904</v>
      </c>
      <c r="K249" s="108">
        <f t="shared" si="209"/>
        <v>87590</v>
      </c>
      <c r="L249" s="108">
        <f t="shared" si="209"/>
        <v>0</v>
      </c>
      <c r="M249" s="108"/>
      <c r="N249" s="108">
        <f t="shared" si="209"/>
        <v>93809</v>
      </c>
      <c r="O249" s="108">
        <f t="shared" si="209"/>
        <v>0</v>
      </c>
      <c r="P249" s="108">
        <f t="shared" si="209"/>
        <v>0</v>
      </c>
      <c r="Q249" s="108">
        <f t="shared" si="209"/>
        <v>93809</v>
      </c>
      <c r="R249" s="108">
        <f t="shared" si="209"/>
        <v>0</v>
      </c>
      <c r="S249" s="112">
        <f>S250</f>
        <v>-22965</v>
      </c>
      <c r="T249" s="108">
        <f t="shared" si="209"/>
        <v>70844</v>
      </c>
      <c r="U249" s="108">
        <f t="shared" si="209"/>
        <v>0</v>
      </c>
      <c r="V249" s="108">
        <f t="shared" si="209"/>
        <v>75355</v>
      </c>
      <c r="W249" s="108">
        <f t="shared" si="209"/>
        <v>0</v>
      </c>
      <c r="X249" s="108">
        <f t="shared" si="209"/>
        <v>0</v>
      </c>
      <c r="Y249" s="108">
        <f t="shared" si="209"/>
        <v>70844</v>
      </c>
      <c r="Z249" s="108">
        <f t="shared" si="209"/>
        <v>75355</v>
      </c>
      <c r="AA249" s="108">
        <f t="shared" si="209"/>
        <v>0</v>
      </c>
      <c r="AB249" s="108">
        <f t="shared" si="209"/>
        <v>0</v>
      </c>
      <c r="AC249" s="108">
        <f t="shared" si="209"/>
        <v>70844</v>
      </c>
      <c r="AD249" s="108">
        <f t="shared" si="209"/>
        <v>75355</v>
      </c>
      <c r="AE249" s="108">
        <f t="shared" si="209"/>
        <v>0</v>
      </c>
      <c r="AF249" s="108"/>
      <c r="AG249" s="108">
        <f t="shared" si="209"/>
        <v>0</v>
      </c>
      <c r="AH249" s="108">
        <f t="shared" si="209"/>
        <v>70844</v>
      </c>
      <c r="AI249" s="108"/>
      <c r="AJ249" s="108">
        <f t="shared" si="209"/>
        <v>75355</v>
      </c>
      <c r="AK249" s="108">
        <f t="shared" si="209"/>
        <v>0</v>
      </c>
      <c r="AL249" s="108">
        <f t="shared" si="209"/>
        <v>0</v>
      </c>
      <c r="AM249" s="108">
        <f t="shared" si="209"/>
        <v>70844</v>
      </c>
      <c r="AN249" s="108">
        <f t="shared" si="209"/>
        <v>0</v>
      </c>
      <c r="AO249" s="108">
        <f t="shared" si="209"/>
        <v>-25947</v>
      </c>
      <c r="AP249" s="108">
        <f t="shared" si="209"/>
        <v>0</v>
      </c>
      <c r="AQ249" s="108">
        <f t="shared" si="209"/>
        <v>44897</v>
      </c>
      <c r="AR249" s="108">
        <f t="shared" si="209"/>
        <v>0</v>
      </c>
      <c r="AS249" s="113"/>
      <c r="AT249" s="108">
        <f aca="true" t="shared" si="210" ref="AT249:BC249">AT250</f>
        <v>44897</v>
      </c>
      <c r="AU249" s="108">
        <f t="shared" si="210"/>
        <v>0</v>
      </c>
      <c r="AV249" s="108">
        <f t="shared" si="210"/>
        <v>0</v>
      </c>
      <c r="AW249" s="108">
        <f t="shared" si="210"/>
        <v>44897</v>
      </c>
      <c r="AX249" s="108">
        <f t="shared" si="210"/>
        <v>0</v>
      </c>
      <c r="AY249" s="108">
        <f t="shared" si="210"/>
        <v>0</v>
      </c>
      <c r="AZ249" s="108">
        <f t="shared" si="210"/>
        <v>0</v>
      </c>
      <c r="BA249" s="108">
        <f t="shared" si="210"/>
        <v>0</v>
      </c>
      <c r="BB249" s="108">
        <f t="shared" si="210"/>
        <v>44897</v>
      </c>
      <c r="BC249" s="108">
        <f t="shared" si="210"/>
        <v>0</v>
      </c>
    </row>
    <row r="250" spans="1:55" ht="99">
      <c r="A250" s="128"/>
      <c r="B250" s="133" t="s">
        <v>55</v>
      </c>
      <c r="C250" s="106" t="s">
        <v>324</v>
      </c>
      <c r="D250" s="106" t="s">
        <v>347</v>
      </c>
      <c r="E250" s="111" t="s">
        <v>479</v>
      </c>
      <c r="F250" s="106" t="s">
        <v>344</v>
      </c>
      <c r="G250" s="108">
        <f>H250</f>
        <v>133494</v>
      </c>
      <c r="H250" s="108">
        <v>133494</v>
      </c>
      <c r="I250" s="108">
        <v>0</v>
      </c>
      <c r="J250" s="112">
        <f>K250-G250</f>
        <v>-45904</v>
      </c>
      <c r="K250" s="112">
        <v>87590</v>
      </c>
      <c r="L250" s="112"/>
      <c r="M250" s="112"/>
      <c r="N250" s="108">
        <v>93809</v>
      </c>
      <c r="O250" s="109"/>
      <c r="P250" s="112"/>
      <c r="Q250" s="112">
        <f>P250+N250</f>
        <v>93809</v>
      </c>
      <c r="R250" s="112">
        <f>O250</f>
        <v>0</v>
      </c>
      <c r="S250" s="112">
        <f>T250-Q250</f>
        <v>-22965</v>
      </c>
      <c r="T250" s="112">
        <v>70844</v>
      </c>
      <c r="U250" s="112">
        <f>R250</f>
        <v>0</v>
      </c>
      <c r="V250" s="112">
        <v>75355</v>
      </c>
      <c r="W250" s="112"/>
      <c r="X250" s="112"/>
      <c r="Y250" s="112">
        <f>W250+T250</f>
        <v>70844</v>
      </c>
      <c r="Z250" s="112">
        <f>X250+V250</f>
        <v>75355</v>
      </c>
      <c r="AA250" s="112"/>
      <c r="AB250" s="112"/>
      <c r="AC250" s="112">
        <f>AA250+Y250</f>
        <v>70844</v>
      </c>
      <c r="AD250" s="112">
        <f>AB250+Z250</f>
        <v>75355</v>
      </c>
      <c r="AE250" s="112"/>
      <c r="AF250" s="112"/>
      <c r="AG250" s="112"/>
      <c r="AH250" s="112">
        <f>AE250+AC250</f>
        <v>70844</v>
      </c>
      <c r="AI250" s="112"/>
      <c r="AJ250" s="112">
        <f>AG250+AD250</f>
        <v>75355</v>
      </c>
      <c r="AK250" s="113"/>
      <c r="AL250" s="113"/>
      <c r="AM250" s="112">
        <f>AK250+AH250</f>
        <v>70844</v>
      </c>
      <c r="AN250" s="112">
        <f>AI250</f>
        <v>0</v>
      </c>
      <c r="AO250" s="112">
        <f>AQ250-AM250</f>
        <v>-25947</v>
      </c>
      <c r="AP250" s="112">
        <f>AR250-AN250</f>
        <v>0</v>
      </c>
      <c r="AQ250" s="112">
        <v>44897</v>
      </c>
      <c r="AR250" s="112"/>
      <c r="AS250" s="113"/>
      <c r="AT250" s="112">
        <v>44897</v>
      </c>
      <c r="AU250" s="112"/>
      <c r="AV250" s="113"/>
      <c r="AW250" s="108">
        <f>AT250+AV250</f>
        <v>44897</v>
      </c>
      <c r="AX250" s="112">
        <f>AU250</f>
        <v>0</v>
      </c>
      <c r="AY250" s="115"/>
      <c r="AZ250" s="115"/>
      <c r="BA250" s="115"/>
      <c r="BB250" s="112">
        <f>AW250+AY250+AZ250+BA250</f>
        <v>44897</v>
      </c>
      <c r="BC250" s="109">
        <f>AX250+AY250</f>
        <v>0</v>
      </c>
    </row>
    <row r="251" spans="1:55" ht="49.5">
      <c r="A251" s="128"/>
      <c r="B251" s="162" t="s">
        <v>5</v>
      </c>
      <c r="C251" s="106" t="s">
        <v>324</v>
      </c>
      <c r="D251" s="106" t="s">
        <v>347</v>
      </c>
      <c r="E251" s="111" t="s">
        <v>480</v>
      </c>
      <c r="F251" s="106"/>
      <c r="G251" s="108">
        <f>H251+I251</f>
        <v>128459</v>
      </c>
      <c r="H251" s="108">
        <f aca="true" t="shared" si="211" ref="H251:AR251">H252</f>
        <v>128459</v>
      </c>
      <c r="I251" s="108">
        <f t="shared" si="211"/>
        <v>0</v>
      </c>
      <c r="J251" s="108">
        <f t="shared" si="211"/>
        <v>130459</v>
      </c>
      <c r="K251" s="108">
        <f t="shared" si="211"/>
        <v>258918</v>
      </c>
      <c r="L251" s="108">
        <f t="shared" si="211"/>
        <v>0</v>
      </c>
      <c r="M251" s="108"/>
      <c r="N251" s="108">
        <f t="shared" si="211"/>
        <v>295376</v>
      </c>
      <c r="O251" s="108">
        <f t="shared" si="211"/>
        <v>0</v>
      </c>
      <c r="P251" s="108">
        <f t="shared" si="211"/>
        <v>0</v>
      </c>
      <c r="Q251" s="108">
        <f t="shared" si="211"/>
        <v>295376</v>
      </c>
      <c r="R251" s="108">
        <f t="shared" si="211"/>
        <v>0</v>
      </c>
      <c r="S251" s="108">
        <f t="shared" si="211"/>
        <v>-193045</v>
      </c>
      <c r="T251" s="108">
        <f t="shared" si="211"/>
        <v>102331</v>
      </c>
      <c r="U251" s="108">
        <f t="shared" si="211"/>
        <v>0</v>
      </c>
      <c r="V251" s="108">
        <f t="shared" si="211"/>
        <v>102331</v>
      </c>
      <c r="W251" s="108">
        <f t="shared" si="211"/>
        <v>0</v>
      </c>
      <c r="X251" s="108">
        <f t="shared" si="211"/>
        <v>0</v>
      </c>
      <c r="Y251" s="108">
        <f t="shared" si="211"/>
        <v>102331</v>
      </c>
      <c r="Z251" s="108">
        <f t="shared" si="211"/>
        <v>102331</v>
      </c>
      <c r="AA251" s="108">
        <f t="shared" si="211"/>
        <v>0</v>
      </c>
      <c r="AB251" s="108">
        <f t="shared" si="211"/>
        <v>0</v>
      </c>
      <c r="AC251" s="108">
        <f t="shared" si="211"/>
        <v>102331</v>
      </c>
      <c r="AD251" s="108">
        <f t="shared" si="211"/>
        <v>102331</v>
      </c>
      <c r="AE251" s="108">
        <f t="shared" si="211"/>
        <v>0</v>
      </c>
      <c r="AF251" s="108"/>
      <c r="AG251" s="108">
        <f t="shared" si="211"/>
        <v>0</v>
      </c>
      <c r="AH251" s="108">
        <f t="shared" si="211"/>
        <v>102331</v>
      </c>
      <c r="AI251" s="108"/>
      <c r="AJ251" s="108">
        <f t="shared" si="211"/>
        <v>102331</v>
      </c>
      <c r="AK251" s="108">
        <f t="shared" si="211"/>
        <v>0</v>
      </c>
      <c r="AL251" s="108">
        <f t="shared" si="211"/>
        <v>0</v>
      </c>
      <c r="AM251" s="108">
        <f t="shared" si="211"/>
        <v>102331</v>
      </c>
      <c r="AN251" s="108">
        <f t="shared" si="211"/>
        <v>0</v>
      </c>
      <c r="AO251" s="108">
        <f t="shared" si="211"/>
        <v>25005</v>
      </c>
      <c r="AP251" s="108">
        <f t="shared" si="211"/>
        <v>0</v>
      </c>
      <c r="AQ251" s="108">
        <f t="shared" si="211"/>
        <v>127336</v>
      </c>
      <c r="AR251" s="108">
        <f t="shared" si="211"/>
        <v>0</v>
      </c>
      <c r="AS251" s="113"/>
      <c r="AT251" s="108">
        <f aca="true" t="shared" si="212" ref="AT251:BC251">AT252</f>
        <v>127336</v>
      </c>
      <c r="AU251" s="108">
        <f t="shared" si="212"/>
        <v>0</v>
      </c>
      <c r="AV251" s="108">
        <f t="shared" si="212"/>
        <v>0</v>
      </c>
      <c r="AW251" s="108">
        <f t="shared" si="212"/>
        <v>127336</v>
      </c>
      <c r="AX251" s="108">
        <f t="shared" si="212"/>
        <v>0</v>
      </c>
      <c r="AY251" s="108">
        <f t="shared" si="212"/>
        <v>0</v>
      </c>
      <c r="AZ251" s="108">
        <f t="shared" si="212"/>
        <v>24795</v>
      </c>
      <c r="BA251" s="108">
        <f t="shared" si="212"/>
        <v>0</v>
      </c>
      <c r="BB251" s="108">
        <f t="shared" si="212"/>
        <v>152131</v>
      </c>
      <c r="BC251" s="108">
        <f t="shared" si="212"/>
        <v>0</v>
      </c>
    </row>
    <row r="252" spans="1:55" ht="99">
      <c r="A252" s="128"/>
      <c r="B252" s="133" t="s">
        <v>55</v>
      </c>
      <c r="C252" s="106" t="s">
        <v>324</v>
      </c>
      <c r="D252" s="106" t="s">
        <v>347</v>
      </c>
      <c r="E252" s="111" t="s">
        <v>480</v>
      </c>
      <c r="F252" s="106" t="s">
        <v>344</v>
      </c>
      <c r="G252" s="108">
        <f>H252+I252</f>
        <v>128459</v>
      </c>
      <c r="H252" s="108">
        <v>128459</v>
      </c>
      <c r="I252" s="108">
        <v>0</v>
      </c>
      <c r="J252" s="112">
        <f>K252-G252</f>
        <v>130459</v>
      </c>
      <c r="K252" s="112">
        <v>258918</v>
      </c>
      <c r="L252" s="112"/>
      <c r="M252" s="112"/>
      <c r="N252" s="108">
        <v>295376</v>
      </c>
      <c r="O252" s="109"/>
      <c r="P252" s="112"/>
      <c r="Q252" s="112">
        <f>P252+N252</f>
        <v>295376</v>
      </c>
      <c r="R252" s="112">
        <f>O252</f>
        <v>0</v>
      </c>
      <c r="S252" s="112">
        <f>T252-Q252</f>
        <v>-193045</v>
      </c>
      <c r="T252" s="112">
        <v>102331</v>
      </c>
      <c r="U252" s="112">
        <f>R252</f>
        <v>0</v>
      </c>
      <c r="V252" s="112">
        <v>102331</v>
      </c>
      <c r="W252" s="112"/>
      <c r="X252" s="112"/>
      <c r="Y252" s="112">
        <f>W252+T252</f>
        <v>102331</v>
      </c>
      <c r="Z252" s="112">
        <f>X252+V252</f>
        <v>102331</v>
      </c>
      <c r="AA252" s="112"/>
      <c r="AB252" s="112"/>
      <c r="AC252" s="112">
        <f>AA252+Y252</f>
        <v>102331</v>
      </c>
      <c r="AD252" s="112">
        <f>AB252+Z252</f>
        <v>102331</v>
      </c>
      <c r="AE252" s="112"/>
      <c r="AF252" s="112"/>
      <c r="AG252" s="112"/>
      <c r="AH252" s="112">
        <f>AE252+AC252</f>
        <v>102331</v>
      </c>
      <c r="AI252" s="112"/>
      <c r="AJ252" s="112">
        <f>AG252+AD252</f>
        <v>102331</v>
      </c>
      <c r="AK252" s="113"/>
      <c r="AL252" s="113"/>
      <c r="AM252" s="112">
        <f>AK252+AH252</f>
        <v>102331</v>
      </c>
      <c r="AN252" s="112">
        <f>AI252</f>
        <v>0</v>
      </c>
      <c r="AO252" s="112">
        <f>AQ252-AM252</f>
        <v>25005</v>
      </c>
      <c r="AP252" s="112">
        <f>AR252-AN252</f>
        <v>0</v>
      </c>
      <c r="AQ252" s="112">
        <v>127336</v>
      </c>
      <c r="AR252" s="112"/>
      <c r="AS252" s="113"/>
      <c r="AT252" s="112">
        <v>127336</v>
      </c>
      <c r="AU252" s="112"/>
      <c r="AV252" s="113"/>
      <c r="AW252" s="108">
        <f>AT252+AV252</f>
        <v>127336</v>
      </c>
      <c r="AX252" s="112">
        <f>AU252</f>
        <v>0</v>
      </c>
      <c r="AY252" s="115"/>
      <c r="AZ252" s="108">
        <v>24795</v>
      </c>
      <c r="BA252" s="115"/>
      <c r="BB252" s="112">
        <f>AW252+AY252+AZ252+BA252</f>
        <v>152131</v>
      </c>
      <c r="BC252" s="109">
        <f>AX252+AY252</f>
        <v>0</v>
      </c>
    </row>
    <row r="253" spans="1:55" ht="129" customHeight="1">
      <c r="A253" s="128"/>
      <c r="B253" s="105" t="s">
        <v>6</v>
      </c>
      <c r="C253" s="106" t="s">
        <v>324</v>
      </c>
      <c r="D253" s="106" t="s">
        <v>347</v>
      </c>
      <c r="E253" s="111" t="s">
        <v>481</v>
      </c>
      <c r="F253" s="106"/>
      <c r="G253" s="108">
        <f>H253+I253</f>
        <v>11073</v>
      </c>
      <c r="H253" s="108">
        <f aca="true" t="shared" si="213" ref="H253:AJ253">H254</f>
        <v>11073</v>
      </c>
      <c r="I253" s="108">
        <f t="shared" si="213"/>
        <v>0</v>
      </c>
      <c r="J253" s="108">
        <f t="shared" si="213"/>
        <v>223</v>
      </c>
      <c r="K253" s="108">
        <f t="shared" si="213"/>
        <v>11296</v>
      </c>
      <c r="L253" s="108">
        <f t="shared" si="213"/>
        <v>0</v>
      </c>
      <c r="M253" s="108"/>
      <c r="N253" s="108">
        <f t="shared" si="213"/>
        <v>11742</v>
      </c>
      <c r="O253" s="108">
        <f t="shared" si="213"/>
        <v>0</v>
      </c>
      <c r="P253" s="108">
        <f t="shared" si="213"/>
        <v>0</v>
      </c>
      <c r="Q253" s="108">
        <f t="shared" si="213"/>
        <v>11742</v>
      </c>
      <c r="R253" s="108">
        <f t="shared" si="213"/>
        <v>0</v>
      </c>
      <c r="S253" s="108">
        <f t="shared" si="213"/>
        <v>-11742</v>
      </c>
      <c r="T253" s="108">
        <f t="shared" si="213"/>
        <v>0</v>
      </c>
      <c r="U253" s="108">
        <f t="shared" si="213"/>
        <v>0</v>
      </c>
      <c r="V253" s="108">
        <f t="shared" si="213"/>
        <v>0</v>
      </c>
      <c r="W253" s="108">
        <f t="shared" si="213"/>
        <v>0</v>
      </c>
      <c r="X253" s="108">
        <f t="shared" si="213"/>
        <v>0</v>
      </c>
      <c r="Y253" s="108">
        <f t="shared" si="213"/>
        <v>0</v>
      </c>
      <c r="Z253" s="108">
        <f t="shared" si="213"/>
        <v>0</v>
      </c>
      <c r="AA253" s="108">
        <f t="shared" si="213"/>
        <v>0</v>
      </c>
      <c r="AB253" s="108">
        <f t="shared" si="213"/>
        <v>0</v>
      </c>
      <c r="AC253" s="108">
        <f t="shared" si="213"/>
        <v>0</v>
      </c>
      <c r="AD253" s="108">
        <f t="shared" si="213"/>
        <v>0</v>
      </c>
      <c r="AE253" s="108">
        <f t="shared" si="213"/>
        <v>0</v>
      </c>
      <c r="AF253" s="108"/>
      <c r="AG253" s="108">
        <f t="shared" si="213"/>
        <v>0</v>
      </c>
      <c r="AH253" s="108">
        <f t="shared" si="213"/>
        <v>0</v>
      </c>
      <c r="AI253" s="108"/>
      <c r="AJ253" s="108">
        <f t="shared" si="213"/>
        <v>0</v>
      </c>
      <c r="AK253" s="113"/>
      <c r="AL253" s="113"/>
      <c r="AM253" s="125"/>
      <c r="AN253" s="125"/>
      <c r="AO253" s="112">
        <f>AO254</f>
        <v>17500</v>
      </c>
      <c r="AP253" s="112">
        <f>AP254</f>
        <v>0</v>
      </c>
      <c r="AQ253" s="112">
        <f>AQ254</f>
        <v>17500</v>
      </c>
      <c r="AR253" s="112">
        <f>AR254</f>
        <v>0</v>
      </c>
      <c r="AS253" s="113"/>
      <c r="AT253" s="112">
        <f aca="true" t="shared" si="214" ref="AT253:BC253">AT254</f>
        <v>17500</v>
      </c>
      <c r="AU253" s="112">
        <f t="shared" si="214"/>
        <v>0</v>
      </c>
      <c r="AV253" s="112">
        <f t="shared" si="214"/>
        <v>0</v>
      </c>
      <c r="AW253" s="112">
        <f t="shared" si="214"/>
        <v>17500</v>
      </c>
      <c r="AX253" s="112">
        <f t="shared" si="214"/>
        <v>0</v>
      </c>
      <c r="AY253" s="112">
        <f t="shared" si="214"/>
        <v>0</v>
      </c>
      <c r="AZ253" s="112">
        <f t="shared" si="214"/>
        <v>0</v>
      </c>
      <c r="BA253" s="112">
        <f t="shared" si="214"/>
        <v>0</v>
      </c>
      <c r="BB253" s="112">
        <f t="shared" si="214"/>
        <v>17500</v>
      </c>
      <c r="BC253" s="112">
        <f t="shared" si="214"/>
        <v>0</v>
      </c>
    </row>
    <row r="254" spans="1:55" ht="117" customHeight="1">
      <c r="A254" s="128"/>
      <c r="B254" s="133" t="s">
        <v>55</v>
      </c>
      <c r="C254" s="106" t="s">
        <v>324</v>
      </c>
      <c r="D254" s="106" t="s">
        <v>347</v>
      </c>
      <c r="E254" s="111" t="s">
        <v>481</v>
      </c>
      <c r="F254" s="106" t="s">
        <v>344</v>
      </c>
      <c r="G254" s="108">
        <f>H254+I254</f>
        <v>11073</v>
      </c>
      <c r="H254" s="108">
        <v>11073</v>
      </c>
      <c r="I254" s="108">
        <v>0</v>
      </c>
      <c r="J254" s="112">
        <f>K254-G254</f>
        <v>223</v>
      </c>
      <c r="K254" s="112">
        <v>11296</v>
      </c>
      <c r="L254" s="112"/>
      <c r="M254" s="112"/>
      <c r="N254" s="108">
        <v>11742</v>
      </c>
      <c r="O254" s="109"/>
      <c r="P254" s="112"/>
      <c r="Q254" s="112">
        <f>P254+N254</f>
        <v>11742</v>
      </c>
      <c r="R254" s="112">
        <f>O254</f>
        <v>0</v>
      </c>
      <c r="S254" s="112">
        <f>T254-Q254</f>
        <v>-11742</v>
      </c>
      <c r="T254" s="112"/>
      <c r="U254" s="112">
        <f>R254</f>
        <v>0</v>
      </c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3"/>
      <c r="AL254" s="113"/>
      <c r="AM254" s="125"/>
      <c r="AN254" s="112"/>
      <c r="AO254" s="112">
        <f>AQ254-AM254</f>
        <v>17500</v>
      </c>
      <c r="AP254" s="112">
        <f>AR254-AN254</f>
        <v>0</v>
      </c>
      <c r="AQ254" s="112">
        <v>17500</v>
      </c>
      <c r="AR254" s="112"/>
      <c r="AS254" s="113"/>
      <c r="AT254" s="112">
        <v>17500</v>
      </c>
      <c r="AU254" s="112"/>
      <c r="AV254" s="113"/>
      <c r="AW254" s="108">
        <f>AT254+AV254</f>
        <v>17500</v>
      </c>
      <c r="AX254" s="112">
        <f aca="true" t="shared" si="215" ref="AX254:AX264">AU254</f>
        <v>0</v>
      </c>
      <c r="AY254" s="115"/>
      <c r="AZ254" s="115"/>
      <c r="BA254" s="115"/>
      <c r="BB254" s="112">
        <f>AW254+AY254+AZ254+BA254</f>
        <v>17500</v>
      </c>
      <c r="BC254" s="109">
        <f>AX254+AY254</f>
        <v>0</v>
      </c>
    </row>
    <row r="255" spans="1:55" s="2" customFormat="1" ht="37.5" hidden="1">
      <c r="A255" s="120"/>
      <c r="B255" s="99" t="s">
        <v>210</v>
      </c>
      <c r="C255" s="100" t="s">
        <v>324</v>
      </c>
      <c r="D255" s="100" t="s">
        <v>345</v>
      </c>
      <c r="E255" s="140"/>
      <c r="F255" s="163"/>
      <c r="G255" s="102">
        <f aca="true" t="shared" si="216" ref="G255:I256">G256</f>
        <v>41021</v>
      </c>
      <c r="H255" s="102">
        <f t="shared" si="216"/>
        <v>41021</v>
      </c>
      <c r="I255" s="102">
        <f t="shared" si="216"/>
        <v>0</v>
      </c>
      <c r="J255" s="102">
        <f aca="true" t="shared" si="217" ref="J255:Q255">J256+J261</f>
        <v>3990</v>
      </c>
      <c r="K255" s="102">
        <f t="shared" si="217"/>
        <v>45011</v>
      </c>
      <c r="L255" s="102">
        <f t="shared" si="217"/>
        <v>0</v>
      </c>
      <c r="M255" s="102"/>
      <c r="N255" s="102">
        <f t="shared" si="217"/>
        <v>77308</v>
      </c>
      <c r="O255" s="102">
        <f t="shared" si="217"/>
        <v>0</v>
      </c>
      <c r="P255" s="102">
        <f t="shared" si="217"/>
        <v>0</v>
      </c>
      <c r="Q255" s="102">
        <f t="shared" si="217"/>
        <v>77308</v>
      </c>
      <c r="R255" s="102">
        <f aca="true" t="shared" si="218" ref="R255:Z255">R256+R261</f>
        <v>0</v>
      </c>
      <c r="S255" s="102">
        <f t="shared" si="218"/>
        <v>-77308</v>
      </c>
      <c r="T255" s="102">
        <f t="shared" si="218"/>
        <v>0</v>
      </c>
      <c r="U255" s="102">
        <f t="shared" si="218"/>
        <v>0</v>
      </c>
      <c r="V255" s="102">
        <f t="shared" si="218"/>
        <v>0</v>
      </c>
      <c r="W255" s="102">
        <f t="shared" si="218"/>
        <v>0</v>
      </c>
      <c r="X255" s="102">
        <f t="shared" si="218"/>
        <v>0</v>
      </c>
      <c r="Y255" s="102">
        <f t="shared" si="218"/>
        <v>0</v>
      </c>
      <c r="Z255" s="102">
        <f t="shared" si="218"/>
        <v>0</v>
      </c>
      <c r="AA255" s="102">
        <f aca="true" t="shared" si="219" ref="AA255:AJ255">AA256+AA261</f>
        <v>0</v>
      </c>
      <c r="AB255" s="102">
        <f t="shared" si="219"/>
        <v>0</v>
      </c>
      <c r="AC255" s="102">
        <f t="shared" si="219"/>
        <v>0</v>
      </c>
      <c r="AD255" s="102">
        <f t="shared" si="219"/>
        <v>0</v>
      </c>
      <c r="AE255" s="102">
        <f t="shared" si="219"/>
        <v>0</v>
      </c>
      <c r="AF255" s="102"/>
      <c r="AG255" s="102">
        <f t="shared" si="219"/>
        <v>0</v>
      </c>
      <c r="AH255" s="102">
        <f t="shared" si="219"/>
        <v>0</v>
      </c>
      <c r="AI255" s="102"/>
      <c r="AJ255" s="102">
        <f t="shared" si="219"/>
        <v>0</v>
      </c>
      <c r="AK255" s="136"/>
      <c r="AL255" s="136"/>
      <c r="AM255" s="153"/>
      <c r="AN255" s="153"/>
      <c r="AO255" s="116">
        <f>AO256+AO258</f>
        <v>0</v>
      </c>
      <c r="AP255" s="116">
        <f>AP256+AP258</f>
        <v>0</v>
      </c>
      <c r="AQ255" s="116">
        <f>AQ256+AQ258</f>
        <v>0</v>
      </c>
      <c r="AR255" s="116">
        <f>AR256+AR258</f>
        <v>0</v>
      </c>
      <c r="AS255" s="136"/>
      <c r="AT255" s="116">
        <f>AT256+AT258</f>
        <v>0</v>
      </c>
      <c r="AU255" s="116">
        <f>AU256+AU258</f>
        <v>0</v>
      </c>
      <c r="AV255" s="136"/>
      <c r="AW255" s="108"/>
      <c r="AX255" s="112">
        <f t="shared" si="215"/>
        <v>0</v>
      </c>
      <c r="AY255" s="137"/>
      <c r="AZ255" s="137"/>
      <c r="BA255" s="137"/>
      <c r="BB255" s="124"/>
      <c r="BC255" s="137"/>
    </row>
    <row r="256" spans="1:55" ht="49.5" hidden="1">
      <c r="A256" s="128"/>
      <c r="B256" s="105" t="s">
        <v>406</v>
      </c>
      <c r="C256" s="106" t="s">
        <v>324</v>
      </c>
      <c r="D256" s="106" t="s">
        <v>345</v>
      </c>
      <c r="E256" s="139" t="s">
        <v>407</v>
      </c>
      <c r="F256" s="106"/>
      <c r="G256" s="108">
        <f t="shared" si="216"/>
        <v>41021</v>
      </c>
      <c r="H256" s="108">
        <f t="shared" si="216"/>
        <v>41021</v>
      </c>
      <c r="I256" s="108">
        <f t="shared" si="216"/>
        <v>0</v>
      </c>
      <c r="J256" s="108">
        <f aca="true" t="shared" si="220" ref="J256:AJ256">J257</f>
        <v>-11347</v>
      </c>
      <c r="K256" s="108">
        <f t="shared" si="220"/>
        <v>29674</v>
      </c>
      <c r="L256" s="108">
        <f t="shared" si="220"/>
        <v>0</v>
      </c>
      <c r="M256" s="108"/>
      <c r="N256" s="108">
        <f t="shared" si="220"/>
        <v>64738</v>
      </c>
      <c r="O256" s="108">
        <f t="shared" si="220"/>
        <v>0</v>
      </c>
      <c r="P256" s="108">
        <f t="shared" si="220"/>
        <v>0</v>
      </c>
      <c r="Q256" s="108">
        <f t="shared" si="220"/>
        <v>64738</v>
      </c>
      <c r="R256" s="108">
        <f t="shared" si="220"/>
        <v>0</v>
      </c>
      <c r="S256" s="108">
        <f t="shared" si="220"/>
        <v>-64738</v>
      </c>
      <c r="T256" s="108">
        <f t="shared" si="220"/>
        <v>0</v>
      </c>
      <c r="U256" s="108">
        <f t="shared" si="220"/>
        <v>0</v>
      </c>
      <c r="V256" s="108">
        <f t="shared" si="220"/>
        <v>0</v>
      </c>
      <c r="W256" s="108">
        <f t="shared" si="220"/>
        <v>0</v>
      </c>
      <c r="X256" s="108">
        <f t="shared" si="220"/>
        <v>0</v>
      </c>
      <c r="Y256" s="108">
        <f t="shared" si="220"/>
        <v>0</v>
      </c>
      <c r="Z256" s="108">
        <f t="shared" si="220"/>
        <v>0</v>
      </c>
      <c r="AA256" s="108">
        <f t="shared" si="220"/>
        <v>0</v>
      </c>
      <c r="AB256" s="108">
        <f t="shared" si="220"/>
        <v>0</v>
      </c>
      <c r="AC256" s="108">
        <f t="shared" si="220"/>
        <v>0</v>
      </c>
      <c r="AD256" s="108">
        <f t="shared" si="220"/>
        <v>0</v>
      </c>
      <c r="AE256" s="108">
        <f t="shared" si="220"/>
        <v>0</v>
      </c>
      <c r="AF256" s="108"/>
      <c r="AG256" s="108">
        <f t="shared" si="220"/>
        <v>0</v>
      </c>
      <c r="AH256" s="108">
        <f t="shared" si="220"/>
        <v>0</v>
      </c>
      <c r="AI256" s="108"/>
      <c r="AJ256" s="108">
        <f t="shared" si="220"/>
        <v>0</v>
      </c>
      <c r="AK256" s="113"/>
      <c r="AL256" s="113"/>
      <c r="AM256" s="125"/>
      <c r="AN256" s="125"/>
      <c r="AO256" s="126"/>
      <c r="AP256" s="126"/>
      <c r="AQ256" s="127"/>
      <c r="AR256" s="126"/>
      <c r="AS256" s="113"/>
      <c r="AT256" s="127"/>
      <c r="AU256" s="126"/>
      <c r="AV256" s="113"/>
      <c r="AW256" s="108"/>
      <c r="AX256" s="112">
        <f t="shared" si="215"/>
        <v>0</v>
      </c>
      <c r="AY256" s="115"/>
      <c r="AZ256" s="115"/>
      <c r="BA256" s="115"/>
      <c r="BB256" s="124"/>
      <c r="BC256" s="115"/>
    </row>
    <row r="257" spans="1:55" ht="99" hidden="1">
      <c r="A257" s="128"/>
      <c r="B257" s="105" t="s">
        <v>87</v>
      </c>
      <c r="C257" s="106" t="s">
        <v>324</v>
      </c>
      <c r="D257" s="106" t="s">
        <v>345</v>
      </c>
      <c r="E257" s="139" t="s">
        <v>407</v>
      </c>
      <c r="F257" s="106" t="s">
        <v>408</v>
      </c>
      <c r="G257" s="108">
        <f>H257</f>
        <v>41021</v>
      </c>
      <c r="H257" s="108">
        <f>45011-3990</f>
        <v>41021</v>
      </c>
      <c r="I257" s="108"/>
      <c r="J257" s="112">
        <f>K257-G257</f>
        <v>-11347</v>
      </c>
      <c r="K257" s="112">
        <v>29674</v>
      </c>
      <c r="L257" s="112"/>
      <c r="M257" s="112"/>
      <c r="N257" s="108">
        <v>64738</v>
      </c>
      <c r="O257" s="109"/>
      <c r="P257" s="112"/>
      <c r="Q257" s="112">
        <f>P257+N257</f>
        <v>64738</v>
      </c>
      <c r="R257" s="112">
        <f>O257</f>
        <v>0</v>
      </c>
      <c r="S257" s="112">
        <f>T257-Q257</f>
        <v>-64738</v>
      </c>
      <c r="T257" s="112"/>
      <c r="U257" s="112">
        <f>R257</f>
        <v>0</v>
      </c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3"/>
      <c r="AL257" s="113"/>
      <c r="AM257" s="125"/>
      <c r="AN257" s="125"/>
      <c r="AO257" s="126"/>
      <c r="AP257" s="126"/>
      <c r="AQ257" s="127"/>
      <c r="AR257" s="126"/>
      <c r="AS257" s="113"/>
      <c r="AT257" s="127"/>
      <c r="AU257" s="126"/>
      <c r="AV257" s="113"/>
      <c r="AW257" s="108"/>
      <c r="AX257" s="112">
        <f t="shared" si="215"/>
        <v>0</v>
      </c>
      <c r="AY257" s="115"/>
      <c r="AZ257" s="115"/>
      <c r="BA257" s="115"/>
      <c r="BB257" s="124"/>
      <c r="BC257" s="115"/>
    </row>
    <row r="258" spans="1:55" ht="33" hidden="1">
      <c r="A258" s="128"/>
      <c r="B258" s="105" t="s">
        <v>373</v>
      </c>
      <c r="C258" s="106" t="s">
        <v>324</v>
      </c>
      <c r="D258" s="106" t="s">
        <v>345</v>
      </c>
      <c r="E258" s="132" t="s">
        <v>411</v>
      </c>
      <c r="F258" s="106"/>
      <c r="G258" s="108"/>
      <c r="H258" s="108"/>
      <c r="I258" s="108"/>
      <c r="J258" s="112"/>
      <c r="K258" s="112"/>
      <c r="L258" s="112"/>
      <c r="M258" s="112"/>
      <c r="N258" s="108"/>
      <c r="O258" s="109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3"/>
      <c r="AL258" s="113"/>
      <c r="AM258" s="125"/>
      <c r="AN258" s="125"/>
      <c r="AO258" s="112">
        <f>AO259+AO263</f>
        <v>0</v>
      </c>
      <c r="AP258" s="112">
        <f>AP259+AP263</f>
        <v>0</v>
      </c>
      <c r="AQ258" s="112">
        <f>AQ259+AQ263</f>
        <v>0</v>
      </c>
      <c r="AR258" s="112">
        <f>AR259+AR263</f>
        <v>0</v>
      </c>
      <c r="AS258" s="113"/>
      <c r="AT258" s="112">
        <f>AT259+AT263</f>
        <v>0</v>
      </c>
      <c r="AU258" s="112">
        <f>AU259+AU263</f>
        <v>0</v>
      </c>
      <c r="AV258" s="113"/>
      <c r="AW258" s="108"/>
      <c r="AX258" s="112">
        <f t="shared" si="215"/>
        <v>0</v>
      </c>
      <c r="AY258" s="115"/>
      <c r="AZ258" s="115"/>
      <c r="BA258" s="115"/>
      <c r="BB258" s="124"/>
      <c r="BC258" s="115"/>
    </row>
    <row r="259" spans="1:55" ht="82.5" hidden="1">
      <c r="A259" s="128"/>
      <c r="B259" s="105" t="s">
        <v>198</v>
      </c>
      <c r="C259" s="106" t="s">
        <v>324</v>
      </c>
      <c r="D259" s="106" t="s">
        <v>345</v>
      </c>
      <c r="E259" s="132" t="s">
        <v>199</v>
      </c>
      <c r="F259" s="106"/>
      <c r="G259" s="108"/>
      <c r="H259" s="108"/>
      <c r="I259" s="108"/>
      <c r="J259" s="112"/>
      <c r="K259" s="112"/>
      <c r="L259" s="112"/>
      <c r="M259" s="112"/>
      <c r="N259" s="108"/>
      <c r="O259" s="109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3"/>
      <c r="AL259" s="113"/>
      <c r="AM259" s="125"/>
      <c r="AN259" s="125"/>
      <c r="AO259" s="112">
        <f>AO260</f>
        <v>0</v>
      </c>
      <c r="AP259" s="112">
        <f>AP260</f>
        <v>0</v>
      </c>
      <c r="AQ259" s="112">
        <f>AQ260</f>
        <v>0</v>
      </c>
      <c r="AR259" s="112">
        <f>AR260</f>
        <v>0</v>
      </c>
      <c r="AS259" s="113"/>
      <c r="AT259" s="112">
        <f>AT260</f>
        <v>0</v>
      </c>
      <c r="AU259" s="112">
        <f>AU260</f>
        <v>0</v>
      </c>
      <c r="AV259" s="113"/>
      <c r="AW259" s="108"/>
      <c r="AX259" s="112">
        <f t="shared" si="215"/>
        <v>0</v>
      </c>
      <c r="AY259" s="115"/>
      <c r="AZ259" s="115"/>
      <c r="BA259" s="115"/>
      <c r="BB259" s="124"/>
      <c r="BC259" s="115"/>
    </row>
    <row r="260" spans="1:55" ht="99" hidden="1">
      <c r="A260" s="128"/>
      <c r="B260" s="105" t="s">
        <v>87</v>
      </c>
      <c r="C260" s="106" t="s">
        <v>324</v>
      </c>
      <c r="D260" s="106" t="s">
        <v>345</v>
      </c>
      <c r="E260" s="132" t="s">
        <v>199</v>
      </c>
      <c r="F260" s="106" t="s">
        <v>408</v>
      </c>
      <c r="G260" s="108"/>
      <c r="H260" s="108"/>
      <c r="I260" s="108"/>
      <c r="J260" s="112"/>
      <c r="K260" s="112"/>
      <c r="L260" s="112"/>
      <c r="M260" s="112"/>
      <c r="N260" s="108"/>
      <c r="O260" s="109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3"/>
      <c r="AL260" s="113"/>
      <c r="AM260" s="125"/>
      <c r="AN260" s="125"/>
      <c r="AO260" s="112">
        <f>AQ260-AM260</f>
        <v>0</v>
      </c>
      <c r="AP260" s="112">
        <f>AR260-AN260</f>
        <v>0</v>
      </c>
      <c r="AQ260" s="112"/>
      <c r="AR260" s="112"/>
      <c r="AS260" s="113"/>
      <c r="AT260" s="112"/>
      <c r="AU260" s="112"/>
      <c r="AV260" s="113"/>
      <c r="AW260" s="108"/>
      <c r="AX260" s="112">
        <f t="shared" si="215"/>
        <v>0</v>
      </c>
      <c r="AY260" s="115"/>
      <c r="AZ260" s="115"/>
      <c r="BA260" s="115"/>
      <c r="BB260" s="124"/>
      <c r="BC260" s="115"/>
    </row>
    <row r="261" spans="1:55" ht="33" hidden="1">
      <c r="A261" s="128"/>
      <c r="B261" s="105" t="s">
        <v>373</v>
      </c>
      <c r="C261" s="106" t="s">
        <v>324</v>
      </c>
      <c r="D261" s="106" t="s">
        <v>345</v>
      </c>
      <c r="E261" s="132" t="s">
        <v>411</v>
      </c>
      <c r="F261" s="106"/>
      <c r="G261" s="108"/>
      <c r="H261" s="108"/>
      <c r="I261" s="108"/>
      <c r="J261" s="112">
        <f aca="true" t="shared" si="221" ref="J261:AJ261">J262</f>
        <v>15337</v>
      </c>
      <c r="K261" s="112">
        <f t="shared" si="221"/>
        <v>15337</v>
      </c>
      <c r="L261" s="112">
        <f t="shared" si="221"/>
        <v>0</v>
      </c>
      <c r="M261" s="112"/>
      <c r="N261" s="112">
        <f t="shared" si="221"/>
        <v>12570</v>
      </c>
      <c r="O261" s="112">
        <f t="shared" si="221"/>
        <v>0</v>
      </c>
      <c r="P261" s="112">
        <f t="shared" si="221"/>
        <v>0</v>
      </c>
      <c r="Q261" s="112">
        <f t="shared" si="221"/>
        <v>12570</v>
      </c>
      <c r="R261" s="112">
        <f t="shared" si="221"/>
        <v>0</v>
      </c>
      <c r="S261" s="112">
        <f t="shared" si="221"/>
        <v>-12570</v>
      </c>
      <c r="T261" s="112">
        <f t="shared" si="221"/>
        <v>0</v>
      </c>
      <c r="U261" s="112">
        <f t="shared" si="221"/>
        <v>0</v>
      </c>
      <c r="V261" s="112">
        <f t="shared" si="221"/>
        <v>0</v>
      </c>
      <c r="W261" s="112">
        <f t="shared" si="221"/>
        <v>0</v>
      </c>
      <c r="X261" s="112">
        <f t="shared" si="221"/>
        <v>0</v>
      </c>
      <c r="Y261" s="112">
        <f t="shared" si="221"/>
        <v>0</v>
      </c>
      <c r="Z261" s="112">
        <f t="shared" si="221"/>
        <v>0</v>
      </c>
      <c r="AA261" s="112">
        <f t="shared" si="221"/>
        <v>0</v>
      </c>
      <c r="AB261" s="112">
        <f t="shared" si="221"/>
        <v>0</v>
      </c>
      <c r="AC261" s="112">
        <f t="shared" si="221"/>
        <v>0</v>
      </c>
      <c r="AD261" s="112">
        <f t="shared" si="221"/>
        <v>0</v>
      </c>
      <c r="AE261" s="112">
        <f t="shared" si="221"/>
        <v>0</v>
      </c>
      <c r="AF261" s="112"/>
      <c r="AG261" s="112">
        <f t="shared" si="221"/>
        <v>0</v>
      </c>
      <c r="AH261" s="112">
        <f t="shared" si="221"/>
        <v>0</v>
      </c>
      <c r="AI261" s="112"/>
      <c r="AJ261" s="112">
        <f t="shared" si="221"/>
        <v>0</v>
      </c>
      <c r="AK261" s="113"/>
      <c r="AL261" s="113"/>
      <c r="AM261" s="125"/>
      <c r="AN261" s="125"/>
      <c r="AO261" s="126"/>
      <c r="AP261" s="126"/>
      <c r="AQ261" s="127"/>
      <c r="AR261" s="126"/>
      <c r="AS261" s="113"/>
      <c r="AT261" s="127"/>
      <c r="AU261" s="126"/>
      <c r="AV261" s="113"/>
      <c r="AW261" s="108"/>
      <c r="AX261" s="112">
        <f t="shared" si="215"/>
        <v>0</v>
      </c>
      <c r="AY261" s="115"/>
      <c r="AZ261" s="115"/>
      <c r="BA261" s="115"/>
      <c r="BB261" s="124"/>
      <c r="BC261" s="115"/>
    </row>
    <row r="262" spans="1:55" ht="99" hidden="1">
      <c r="A262" s="128"/>
      <c r="B262" s="105" t="s">
        <v>87</v>
      </c>
      <c r="C262" s="106" t="s">
        <v>324</v>
      </c>
      <c r="D262" s="106" t="s">
        <v>345</v>
      </c>
      <c r="E262" s="132" t="s">
        <v>411</v>
      </c>
      <c r="F262" s="106" t="s">
        <v>408</v>
      </c>
      <c r="G262" s="108"/>
      <c r="H262" s="108"/>
      <c r="I262" s="108"/>
      <c r="J262" s="112">
        <f>K262-G262</f>
        <v>15337</v>
      </c>
      <c r="K262" s="112">
        <v>15337</v>
      </c>
      <c r="L262" s="112"/>
      <c r="M262" s="112"/>
      <c r="N262" s="108">
        <v>12570</v>
      </c>
      <c r="O262" s="109"/>
      <c r="P262" s="112"/>
      <c r="Q262" s="112">
        <f>P262+N262</f>
        <v>12570</v>
      </c>
      <c r="R262" s="112">
        <f>O262</f>
        <v>0</v>
      </c>
      <c r="S262" s="112">
        <f>T262-Q262</f>
        <v>-12570</v>
      </c>
      <c r="T262" s="112"/>
      <c r="U262" s="112">
        <f>R262</f>
        <v>0</v>
      </c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3"/>
      <c r="AL262" s="113"/>
      <c r="AM262" s="125"/>
      <c r="AN262" s="125"/>
      <c r="AO262" s="126"/>
      <c r="AP262" s="126"/>
      <c r="AQ262" s="127"/>
      <c r="AR262" s="126"/>
      <c r="AS262" s="113"/>
      <c r="AT262" s="127"/>
      <c r="AU262" s="126"/>
      <c r="AV262" s="113"/>
      <c r="AW262" s="108"/>
      <c r="AX262" s="112">
        <f t="shared" si="215"/>
        <v>0</v>
      </c>
      <c r="AY262" s="115"/>
      <c r="AZ262" s="115"/>
      <c r="BA262" s="115"/>
      <c r="BB262" s="124"/>
      <c r="BC262" s="115"/>
    </row>
    <row r="263" spans="1:55" ht="66" hidden="1">
      <c r="A263" s="128"/>
      <c r="B263" s="105" t="s">
        <v>202</v>
      </c>
      <c r="C263" s="106" t="s">
        <v>324</v>
      </c>
      <c r="D263" s="106" t="s">
        <v>345</v>
      </c>
      <c r="E263" s="132" t="s">
        <v>201</v>
      </c>
      <c r="F263" s="106"/>
      <c r="G263" s="108"/>
      <c r="H263" s="108"/>
      <c r="I263" s="108"/>
      <c r="J263" s="112"/>
      <c r="K263" s="112"/>
      <c r="L263" s="112"/>
      <c r="M263" s="112"/>
      <c r="N263" s="108"/>
      <c r="O263" s="109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3"/>
      <c r="AL263" s="113"/>
      <c r="AM263" s="125"/>
      <c r="AN263" s="125"/>
      <c r="AO263" s="112">
        <f>AO264</f>
        <v>0</v>
      </c>
      <c r="AP263" s="112">
        <f>AP264</f>
        <v>0</v>
      </c>
      <c r="AQ263" s="112">
        <f>AQ264</f>
        <v>0</v>
      </c>
      <c r="AR263" s="112">
        <f>AR264</f>
        <v>0</v>
      </c>
      <c r="AS263" s="113"/>
      <c r="AT263" s="112">
        <f>AT264</f>
        <v>0</v>
      </c>
      <c r="AU263" s="112">
        <f>AU264</f>
        <v>0</v>
      </c>
      <c r="AV263" s="113"/>
      <c r="AW263" s="108"/>
      <c r="AX263" s="112">
        <f t="shared" si="215"/>
        <v>0</v>
      </c>
      <c r="AY263" s="115"/>
      <c r="AZ263" s="115"/>
      <c r="BA263" s="115"/>
      <c r="BB263" s="124"/>
      <c r="BC263" s="115"/>
    </row>
    <row r="264" spans="1:55" ht="99" hidden="1">
      <c r="A264" s="128"/>
      <c r="B264" s="105" t="s">
        <v>87</v>
      </c>
      <c r="C264" s="106" t="s">
        <v>324</v>
      </c>
      <c r="D264" s="106" t="s">
        <v>345</v>
      </c>
      <c r="E264" s="132" t="s">
        <v>201</v>
      </c>
      <c r="F264" s="106" t="s">
        <v>408</v>
      </c>
      <c r="G264" s="108"/>
      <c r="H264" s="108"/>
      <c r="I264" s="108"/>
      <c r="J264" s="112"/>
      <c r="K264" s="112"/>
      <c r="L264" s="112"/>
      <c r="M264" s="112"/>
      <c r="N264" s="108"/>
      <c r="O264" s="109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3"/>
      <c r="AL264" s="113"/>
      <c r="AM264" s="125"/>
      <c r="AN264" s="125"/>
      <c r="AO264" s="112">
        <f>AQ264-AM264</f>
        <v>0</v>
      </c>
      <c r="AP264" s="112">
        <f>AR264-AN264</f>
        <v>0</v>
      </c>
      <c r="AQ264" s="112"/>
      <c r="AR264" s="112"/>
      <c r="AS264" s="113"/>
      <c r="AT264" s="112"/>
      <c r="AU264" s="112"/>
      <c r="AV264" s="113"/>
      <c r="AW264" s="108"/>
      <c r="AX264" s="112">
        <f t="shared" si="215"/>
        <v>0</v>
      </c>
      <c r="AY264" s="115"/>
      <c r="AZ264" s="115"/>
      <c r="BA264" s="115"/>
      <c r="BB264" s="124"/>
      <c r="BC264" s="115"/>
    </row>
    <row r="265" spans="1:55" s="2" customFormat="1" ht="56.25">
      <c r="A265" s="120"/>
      <c r="B265" s="99" t="s">
        <v>31</v>
      </c>
      <c r="C265" s="100" t="s">
        <v>324</v>
      </c>
      <c r="D265" s="100" t="s">
        <v>341</v>
      </c>
      <c r="E265" s="140"/>
      <c r="F265" s="100"/>
      <c r="G265" s="102">
        <f>G266</f>
        <v>1563</v>
      </c>
      <c r="H265" s="102">
        <f>H266</f>
        <v>1563</v>
      </c>
      <c r="I265" s="102">
        <f aca="true" t="shared" si="222" ref="I265:X266">I266</f>
        <v>0</v>
      </c>
      <c r="J265" s="102">
        <f t="shared" si="222"/>
        <v>218</v>
      </c>
      <c r="K265" s="102">
        <f t="shared" si="222"/>
        <v>1781</v>
      </c>
      <c r="L265" s="102">
        <f t="shared" si="222"/>
        <v>0</v>
      </c>
      <c r="M265" s="102"/>
      <c r="N265" s="102">
        <f>N266</f>
        <v>1911</v>
      </c>
      <c r="O265" s="102">
        <f t="shared" si="222"/>
        <v>0</v>
      </c>
      <c r="P265" s="102">
        <f t="shared" si="222"/>
        <v>0</v>
      </c>
      <c r="Q265" s="102">
        <f t="shared" si="222"/>
        <v>1911</v>
      </c>
      <c r="R265" s="102">
        <f t="shared" si="222"/>
        <v>0</v>
      </c>
      <c r="S265" s="102">
        <f t="shared" si="222"/>
        <v>-383</v>
      </c>
      <c r="T265" s="102">
        <f t="shared" si="222"/>
        <v>1528</v>
      </c>
      <c r="U265" s="102">
        <f t="shared" si="222"/>
        <v>0</v>
      </c>
      <c r="V265" s="102">
        <f t="shared" si="222"/>
        <v>1528</v>
      </c>
      <c r="W265" s="102">
        <f t="shared" si="222"/>
        <v>0</v>
      </c>
      <c r="X265" s="102">
        <f t="shared" si="222"/>
        <v>0</v>
      </c>
      <c r="Y265" s="102">
        <f aca="true" t="shared" si="223" ref="W265:AM266">Y266</f>
        <v>1528</v>
      </c>
      <c r="Z265" s="102">
        <f t="shared" si="223"/>
        <v>1528</v>
      </c>
      <c r="AA265" s="102">
        <f t="shared" si="223"/>
        <v>0</v>
      </c>
      <c r="AB265" s="102">
        <f t="shared" si="223"/>
        <v>0</v>
      </c>
      <c r="AC265" s="102">
        <f t="shared" si="223"/>
        <v>1528</v>
      </c>
      <c r="AD265" s="102">
        <f t="shared" si="223"/>
        <v>1528</v>
      </c>
      <c r="AE265" s="102">
        <f t="shared" si="223"/>
        <v>0</v>
      </c>
      <c r="AF265" s="102"/>
      <c r="AG265" s="102">
        <f t="shared" si="223"/>
        <v>0</v>
      </c>
      <c r="AH265" s="102">
        <f t="shared" si="223"/>
        <v>1528</v>
      </c>
      <c r="AI265" s="102"/>
      <c r="AJ265" s="102">
        <f t="shared" si="223"/>
        <v>1528</v>
      </c>
      <c r="AK265" s="102">
        <f t="shared" si="223"/>
        <v>0</v>
      </c>
      <c r="AL265" s="102">
        <f t="shared" si="223"/>
        <v>0</v>
      </c>
      <c r="AM265" s="102">
        <f t="shared" si="223"/>
        <v>1528</v>
      </c>
      <c r="AN265" s="102">
        <f aca="true" t="shared" si="224" ref="AK265:AR266">AN266</f>
        <v>0</v>
      </c>
      <c r="AO265" s="102">
        <f t="shared" si="224"/>
        <v>283</v>
      </c>
      <c r="AP265" s="102">
        <f t="shared" si="224"/>
        <v>0</v>
      </c>
      <c r="AQ265" s="102">
        <f t="shared" si="224"/>
        <v>1811</v>
      </c>
      <c r="AR265" s="102">
        <f t="shared" si="224"/>
        <v>0</v>
      </c>
      <c r="AS265" s="136"/>
      <c r="AT265" s="102">
        <f>AT266</f>
        <v>1811</v>
      </c>
      <c r="AU265" s="102">
        <f aca="true" t="shared" si="225" ref="AU265:BC266">AU266</f>
        <v>0</v>
      </c>
      <c r="AV265" s="102">
        <f t="shared" si="225"/>
        <v>0</v>
      </c>
      <c r="AW265" s="102">
        <f t="shared" si="225"/>
        <v>1811</v>
      </c>
      <c r="AX265" s="102">
        <f t="shared" si="225"/>
        <v>0</v>
      </c>
      <c r="AY265" s="102">
        <f t="shared" si="225"/>
        <v>0</v>
      </c>
      <c r="AZ265" s="102">
        <f t="shared" si="225"/>
        <v>0</v>
      </c>
      <c r="BA265" s="102">
        <f t="shared" si="225"/>
        <v>0</v>
      </c>
      <c r="BB265" s="102">
        <f t="shared" si="225"/>
        <v>1811</v>
      </c>
      <c r="BC265" s="102">
        <f t="shared" si="225"/>
        <v>0</v>
      </c>
    </row>
    <row r="266" spans="1:55" ht="33.75">
      <c r="A266" s="128"/>
      <c r="B266" s="105" t="s">
        <v>33</v>
      </c>
      <c r="C266" s="163" t="s">
        <v>324</v>
      </c>
      <c r="D266" s="163" t="s">
        <v>341</v>
      </c>
      <c r="E266" s="139" t="s">
        <v>32</v>
      </c>
      <c r="F266" s="106"/>
      <c r="G266" s="108">
        <f>G267</f>
        <v>1563</v>
      </c>
      <c r="H266" s="108">
        <f>H267</f>
        <v>1563</v>
      </c>
      <c r="I266" s="108">
        <f t="shared" si="222"/>
        <v>0</v>
      </c>
      <c r="J266" s="108">
        <f t="shared" si="222"/>
        <v>218</v>
      </c>
      <c r="K266" s="108">
        <f t="shared" si="222"/>
        <v>1781</v>
      </c>
      <c r="L266" s="108">
        <f t="shared" si="222"/>
        <v>0</v>
      </c>
      <c r="M266" s="108"/>
      <c r="N266" s="108">
        <f>N267</f>
        <v>1911</v>
      </c>
      <c r="O266" s="108">
        <f t="shared" si="222"/>
        <v>0</v>
      </c>
      <c r="P266" s="108">
        <f t="shared" si="222"/>
        <v>0</v>
      </c>
      <c r="Q266" s="108">
        <f t="shared" si="222"/>
        <v>1911</v>
      </c>
      <c r="R266" s="108">
        <f t="shared" si="222"/>
        <v>0</v>
      </c>
      <c r="S266" s="108">
        <f t="shared" si="222"/>
        <v>-383</v>
      </c>
      <c r="T266" s="108">
        <f t="shared" si="222"/>
        <v>1528</v>
      </c>
      <c r="U266" s="108">
        <f t="shared" si="222"/>
        <v>0</v>
      </c>
      <c r="V266" s="108">
        <f t="shared" si="222"/>
        <v>1528</v>
      </c>
      <c r="W266" s="108">
        <f t="shared" si="223"/>
        <v>0</v>
      </c>
      <c r="X266" s="108">
        <f t="shared" si="223"/>
        <v>0</v>
      </c>
      <c r="Y266" s="108">
        <f t="shared" si="223"/>
        <v>1528</v>
      </c>
      <c r="Z266" s="108">
        <f t="shared" si="223"/>
        <v>1528</v>
      </c>
      <c r="AA266" s="108">
        <f t="shared" si="223"/>
        <v>0</v>
      </c>
      <c r="AB266" s="108">
        <f t="shared" si="223"/>
        <v>0</v>
      </c>
      <c r="AC266" s="108">
        <f t="shared" si="223"/>
        <v>1528</v>
      </c>
      <c r="AD266" s="108">
        <f t="shared" si="223"/>
        <v>1528</v>
      </c>
      <c r="AE266" s="108">
        <f t="shared" si="223"/>
        <v>0</v>
      </c>
      <c r="AF266" s="108"/>
      <c r="AG266" s="108">
        <f t="shared" si="223"/>
        <v>0</v>
      </c>
      <c r="AH266" s="108">
        <f t="shared" si="223"/>
        <v>1528</v>
      </c>
      <c r="AI266" s="108"/>
      <c r="AJ266" s="108">
        <f t="shared" si="223"/>
        <v>1528</v>
      </c>
      <c r="AK266" s="108">
        <f t="shared" si="224"/>
        <v>0</v>
      </c>
      <c r="AL266" s="108">
        <f t="shared" si="224"/>
        <v>0</v>
      </c>
      <c r="AM266" s="108">
        <f t="shared" si="224"/>
        <v>1528</v>
      </c>
      <c r="AN266" s="108">
        <f t="shared" si="224"/>
        <v>0</v>
      </c>
      <c r="AO266" s="108">
        <f t="shared" si="224"/>
        <v>283</v>
      </c>
      <c r="AP266" s="108">
        <f t="shared" si="224"/>
        <v>0</v>
      </c>
      <c r="AQ266" s="108">
        <f t="shared" si="224"/>
        <v>1811</v>
      </c>
      <c r="AR266" s="108">
        <f t="shared" si="224"/>
        <v>0</v>
      </c>
      <c r="AS266" s="113"/>
      <c r="AT266" s="108">
        <f>AT267</f>
        <v>1811</v>
      </c>
      <c r="AU266" s="108">
        <f t="shared" si="225"/>
        <v>0</v>
      </c>
      <c r="AV266" s="108">
        <f t="shared" si="225"/>
        <v>0</v>
      </c>
      <c r="AW266" s="108">
        <f t="shared" si="225"/>
        <v>1811</v>
      </c>
      <c r="AX266" s="108">
        <f t="shared" si="225"/>
        <v>0</v>
      </c>
      <c r="AY266" s="108">
        <f t="shared" si="225"/>
        <v>0</v>
      </c>
      <c r="AZ266" s="108">
        <f t="shared" si="225"/>
        <v>0</v>
      </c>
      <c r="BA266" s="108">
        <f t="shared" si="225"/>
        <v>0</v>
      </c>
      <c r="BB266" s="108">
        <f t="shared" si="225"/>
        <v>1811</v>
      </c>
      <c r="BC266" s="108">
        <f t="shared" si="225"/>
        <v>0</v>
      </c>
    </row>
    <row r="267" spans="1:55" ht="33.75">
      <c r="A267" s="128"/>
      <c r="B267" s="105" t="s">
        <v>328</v>
      </c>
      <c r="C267" s="163" t="s">
        <v>324</v>
      </c>
      <c r="D267" s="163" t="s">
        <v>341</v>
      </c>
      <c r="E267" s="139" t="s">
        <v>32</v>
      </c>
      <c r="F267" s="106" t="s">
        <v>329</v>
      </c>
      <c r="G267" s="108">
        <f>H267</f>
        <v>1563</v>
      </c>
      <c r="H267" s="108">
        <v>1563</v>
      </c>
      <c r="I267" s="108"/>
      <c r="J267" s="112">
        <f>K267-G267</f>
        <v>218</v>
      </c>
      <c r="K267" s="112">
        <v>1781</v>
      </c>
      <c r="L267" s="112"/>
      <c r="M267" s="112"/>
      <c r="N267" s="108">
        <v>1911</v>
      </c>
      <c r="O267" s="109"/>
      <c r="P267" s="112"/>
      <c r="Q267" s="112">
        <f>P267+N267</f>
        <v>1911</v>
      </c>
      <c r="R267" s="112">
        <f>O267</f>
        <v>0</v>
      </c>
      <c r="S267" s="112">
        <f>T267-Q267</f>
        <v>-383</v>
      </c>
      <c r="T267" s="112">
        <v>1528</v>
      </c>
      <c r="U267" s="112">
        <f>R267</f>
        <v>0</v>
      </c>
      <c r="V267" s="112">
        <v>1528</v>
      </c>
      <c r="W267" s="112"/>
      <c r="X267" s="112"/>
      <c r="Y267" s="112">
        <f>W267+T267</f>
        <v>1528</v>
      </c>
      <c r="Z267" s="112">
        <f>X267+V267</f>
        <v>1528</v>
      </c>
      <c r="AA267" s="112"/>
      <c r="AB267" s="112"/>
      <c r="AC267" s="112">
        <f>AA267+Y267</f>
        <v>1528</v>
      </c>
      <c r="AD267" s="112">
        <f>AB267+Z267</f>
        <v>1528</v>
      </c>
      <c r="AE267" s="112"/>
      <c r="AF267" s="112"/>
      <c r="AG267" s="112"/>
      <c r="AH267" s="112">
        <f>AE267+AC267</f>
        <v>1528</v>
      </c>
      <c r="AI267" s="112"/>
      <c r="AJ267" s="112">
        <f>AG267+AD267</f>
        <v>1528</v>
      </c>
      <c r="AK267" s="113"/>
      <c r="AL267" s="113"/>
      <c r="AM267" s="112">
        <f>AK267+AH267</f>
        <v>1528</v>
      </c>
      <c r="AN267" s="112">
        <f>AI267</f>
        <v>0</v>
      </c>
      <c r="AO267" s="112">
        <f>AQ267-AM267</f>
        <v>283</v>
      </c>
      <c r="AP267" s="112">
        <f>AR267-AN267</f>
        <v>0</v>
      </c>
      <c r="AQ267" s="112">
        <v>1811</v>
      </c>
      <c r="AR267" s="112"/>
      <c r="AS267" s="113"/>
      <c r="AT267" s="112">
        <v>1811</v>
      </c>
      <c r="AU267" s="112"/>
      <c r="AV267" s="113"/>
      <c r="AW267" s="108">
        <f>AT267+AV267</f>
        <v>1811</v>
      </c>
      <c r="AX267" s="112">
        <f>AU267</f>
        <v>0</v>
      </c>
      <c r="AY267" s="115"/>
      <c r="AZ267" s="115"/>
      <c r="BA267" s="115"/>
      <c r="BB267" s="112">
        <f>AW267+AY267+AZ267+BA267</f>
        <v>1811</v>
      </c>
      <c r="BC267" s="109">
        <f>AX267+AY267</f>
        <v>0</v>
      </c>
    </row>
    <row r="268" spans="1:55" s="2" customFormat="1" ht="37.5">
      <c r="A268" s="120"/>
      <c r="B268" s="99" t="s">
        <v>8</v>
      </c>
      <c r="C268" s="100" t="s">
        <v>324</v>
      </c>
      <c r="D268" s="100" t="s">
        <v>343</v>
      </c>
      <c r="E268" s="140"/>
      <c r="F268" s="100"/>
      <c r="G268" s="102">
        <f aca="true" t="shared" si="226" ref="G268:AR268">G269</f>
        <v>42927</v>
      </c>
      <c r="H268" s="102">
        <f t="shared" si="226"/>
        <v>42927</v>
      </c>
      <c r="I268" s="102">
        <f t="shared" si="226"/>
        <v>0</v>
      </c>
      <c r="J268" s="102">
        <f t="shared" si="226"/>
        <v>1276</v>
      </c>
      <c r="K268" s="102">
        <f t="shared" si="226"/>
        <v>44203</v>
      </c>
      <c r="L268" s="102">
        <f t="shared" si="226"/>
        <v>0</v>
      </c>
      <c r="M268" s="102"/>
      <c r="N268" s="102">
        <f t="shared" si="226"/>
        <v>40725</v>
      </c>
      <c r="O268" s="102">
        <f t="shared" si="226"/>
        <v>0</v>
      </c>
      <c r="P268" s="102">
        <f t="shared" si="226"/>
        <v>0</v>
      </c>
      <c r="Q268" s="102">
        <f t="shared" si="226"/>
        <v>40725</v>
      </c>
      <c r="R268" s="102">
        <f t="shared" si="226"/>
        <v>0</v>
      </c>
      <c r="S268" s="102">
        <f t="shared" si="226"/>
        <v>3743</v>
      </c>
      <c r="T268" s="102">
        <f t="shared" si="226"/>
        <v>44468</v>
      </c>
      <c r="U268" s="102">
        <f t="shared" si="226"/>
        <v>0</v>
      </c>
      <c r="V268" s="102">
        <f t="shared" si="226"/>
        <v>39957</v>
      </c>
      <c r="W268" s="102">
        <f t="shared" si="226"/>
        <v>0</v>
      </c>
      <c r="X268" s="102">
        <f t="shared" si="226"/>
        <v>0</v>
      </c>
      <c r="Y268" s="102">
        <f t="shared" si="226"/>
        <v>44468</v>
      </c>
      <c r="Z268" s="102">
        <f t="shared" si="226"/>
        <v>39957</v>
      </c>
      <c r="AA268" s="102">
        <f t="shared" si="226"/>
        <v>0</v>
      </c>
      <c r="AB268" s="102">
        <f t="shared" si="226"/>
        <v>0</v>
      </c>
      <c r="AC268" s="102">
        <f t="shared" si="226"/>
        <v>44468</v>
      </c>
      <c r="AD268" s="102">
        <f t="shared" si="226"/>
        <v>39957</v>
      </c>
      <c r="AE268" s="102">
        <f>AE269</f>
        <v>0</v>
      </c>
      <c r="AF268" s="102"/>
      <c r="AG268" s="102">
        <f t="shared" si="226"/>
        <v>0</v>
      </c>
      <c r="AH268" s="102">
        <f t="shared" si="226"/>
        <v>44468</v>
      </c>
      <c r="AI268" s="102"/>
      <c r="AJ268" s="102">
        <f t="shared" si="226"/>
        <v>39957</v>
      </c>
      <c r="AK268" s="102">
        <f t="shared" si="226"/>
        <v>0</v>
      </c>
      <c r="AL268" s="102">
        <f t="shared" si="226"/>
        <v>0</v>
      </c>
      <c r="AM268" s="102">
        <f t="shared" si="226"/>
        <v>44468</v>
      </c>
      <c r="AN268" s="102">
        <f t="shared" si="226"/>
        <v>0</v>
      </c>
      <c r="AO268" s="102">
        <f t="shared" si="226"/>
        <v>-7329</v>
      </c>
      <c r="AP268" s="102">
        <f t="shared" si="226"/>
        <v>0</v>
      </c>
      <c r="AQ268" s="102">
        <f t="shared" si="226"/>
        <v>37139</v>
      </c>
      <c r="AR268" s="102">
        <f t="shared" si="226"/>
        <v>0</v>
      </c>
      <c r="AS268" s="136"/>
      <c r="AT268" s="102">
        <f aca="true" t="shared" si="227" ref="AT268:BC268">AT269</f>
        <v>37139</v>
      </c>
      <c r="AU268" s="102">
        <f t="shared" si="227"/>
        <v>0</v>
      </c>
      <c r="AV268" s="102">
        <f t="shared" si="227"/>
        <v>0</v>
      </c>
      <c r="AW268" s="102">
        <f t="shared" si="227"/>
        <v>37139</v>
      </c>
      <c r="AX268" s="102">
        <f t="shared" si="227"/>
        <v>0</v>
      </c>
      <c r="AY268" s="102">
        <f t="shared" si="227"/>
        <v>0</v>
      </c>
      <c r="AZ268" s="102">
        <f t="shared" si="227"/>
        <v>0</v>
      </c>
      <c r="BA268" s="102">
        <f t="shared" si="227"/>
        <v>0</v>
      </c>
      <c r="BB268" s="102">
        <f t="shared" si="227"/>
        <v>37139</v>
      </c>
      <c r="BC268" s="102">
        <f t="shared" si="227"/>
        <v>0</v>
      </c>
    </row>
    <row r="269" spans="1:55" ht="82.5">
      <c r="A269" s="128"/>
      <c r="B269" s="105" t="s">
        <v>325</v>
      </c>
      <c r="C269" s="106" t="s">
        <v>324</v>
      </c>
      <c r="D269" s="106" t="s">
        <v>343</v>
      </c>
      <c r="E269" s="139" t="s">
        <v>405</v>
      </c>
      <c r="F269" s="106"/>
      <c r="G269" s="108">
        <f>G270+G271</f>
        <v>42927</v>
      </c>
      <c r="H269" s="108">
        <f>H270+H271</f>
        <v>42927</v>
      </c>
      <c r="I269" s="108">
        <f>I270+I271</f>
        <v>0</v>
      </c>
      <c r="J269" s="108">
        <f>J270+J271</f>
        <v>1276</v>
      </c>
      <c r="K269" s="108">
        <f>K270+K271</f>
        <v>44203</v>
      </c>
      <c r="L269" s="108">
        <f>L271</f>
        <v>0</v>
      </c>
      <c r="M269" s="108"/>
      <c r="N269" s="108">
        <f>N271</f>
        <v>40725</v>
      </c>
      <c r="O269" s="108">
        <f aca="true" t="shared" si="228" ref="O269:V269">O270+O271</f>
        <v>0</v>
      </c>
      <c r="P269" s="108">
        <f t="shared" si="228"/>
        <v>0</v>
      </c>
      <c r="Q269" s="108">
        <f t="shared" si="228"/>
        <v>40725</v>
      </c>
      <c r="R269" s="108">
        <f t="shared" si="228"/>
        <v>0</v>
      </c>
      <c r="S269" s="108">
        <f t="shared" si="228"/>
        <v>3743</v>
      </c>
      <c r="T269" s="108">
        <f t="shared" si="228"/>
        <v>44468</v>
      </c>
      <c r="U269" s="108">
        <f t="shared" si="228"/>
        <v>0</v>
      </c>
      <c r="V269" s="108">
        <f t="shared" si="228"/>
        <v>39957</v>
      </c>
      <c r="W269" s="108">
        <f aca="true" t="shared" si="229" ref="W269:AD269">W270+W271</f>
        <v>0</v>
      </c>
      <c r="X269" s="108">
        <f t="shared" si="229"/>
        <v>0</v>
      </c>
      <c r="Y269" s="108">
        <f t="shared" si="229"/>
        <v>44468</v>
      </c>
      <c r="Z269" s="108">
        <f t="shared" si="229"/>
        <v>39957</v>
      </c>
      <c r="AA269" s="108">
        <f t="shared" si="229"/>
        <v>0</v>
      </c>
      <c r="AB269" s="108">
        <f t="shared" si="229"/>
        <v>0</v>
      </c>
      <c r="AC269" s="108">
        <f t="shared" si="229"/>
        <v>44468</v>
      </c>
      <c r="AD269" s="108">
        <f t="shared" si="229"/>
        <v>39957</v>
      </c>
      <c r="AE269" s="108">
        <f>AE270+AE271+AE272</f>
        <v>0</v>
      </c>
      <c r="AF269" s="108"/>
      <c r="AG269" s="108">
        <f aca="true" t="shared" si="230" ref="AG269:AO269">AG270+AG271+AG272</f>
        <v>0</v>
      </c>
      <c r="AH269" s="108">
        <f t="shared" si="230"/>
        <v>44468</v>
      </c>
      <c r="AI269" s="108">
        <f t="shared" si="230"/>
        <v>0</v>
      </c>
      <c r="AJ269" s="108">
        <f t="shared" si="230"/>
        <v>39957</v>
      </c>
      <c r="AK269" s="108">
        <f t="shared" si="230"/>
        <v>0</v>
      </c>
      <c r="AL269" s="108">
        <f>AL270+AL271+AL272</f>
        <v>0</v>
      </c>
      <c r="AM269" s="108">
        <f t="shared" si="230"/>
        <v>44468</v>
      </c>
      <c r="AN269" s="108">
        <f t="shared" si="230"/>
        <v>0</v>
      </c>
      <c r="AO269" s="108">
        <f t="shared" si="230"/>
        <v>-7329</v>
      </c>
      <c r="AP269" s="108">
        <f>AP270+AP271+AP272</f>
        <v>0</v>
      </c>
      <c r="AQ269" s="108">
        <f>AQ270+AQ271+AQ272</f>
        <v>37139</v>
      </c>
      <c r="AR269" s="108">
        <f>AR270+AR271+AR272</f>
        <v>0</v>
      </c>
      <c r="AS269" s="113"/>
      <c r="AT269" s="108">
        <f aca="true" t="shared" si="231" ref="AT269:BC269">AT270+AT271+AT272</f>
        <v>37139</v>
      </c>
      <c r="AU269" s="108">
        <f t="shared" si="231"/>
        <v>0</v>
      </c>
      <c r="AV269" s="108">
        <f t="shared" si="231"/>
        <v>0</v>
      </c>
      <c r="AW269" s="108">
        <f t="shared" si="231"/>
        <v>37139</v>
      </c>
      <c r="AX269" s="108">
        <f t="shared" si="231"/>
        <v>0</v>
      </c>
      <c r="AY269" s="108">
        <f t="shared" si="231"/>
        <v>0</v>
      </c>
      <c r="AZ269" s="108">
        <f t="shared" si="231"/>
        <v>0</v>
      </c>
      <c r="BA269" s="108">
        <f t="shared" si="231"/>
        <v>0</v>
      </c>
      <c r="BB269" s="108">
        <f t="shared" si="231"/>
        <v>37139</v>
      </c>
      <c r="BC269" s="108">
        <f t="shared" si="231"/>
        <v>0</v>
      </c>
    </row>
    <row r="270" spans="1:55" ht="66" hidden="1">
      <c r="A270" s="128"/>
      <c r="B270" s="105" t="s">
        <v>332</v>
      </c>
      <c r="C270" s="106" t="s">
        <v>324</v>
      </c>
      <c r="D270" s="106" t="s">
        <v>343</v>
      </c>
      <c r="E270" s="139" t="s">
        <v>405</v>
      </c>
      <c r="F270" s="106" t="s">
        <v>333</v>
      </c>
      <c r="G270" s="108">
        <v>42927</v>
      </c>
      <c r="H270" s="108"/>
      <c r="I270" s="108"/>
      <c r="J270" s="108">
        <f>K270-G270</f>
        <v>-42927</v>
      </c>
      <c r="K270" s="108"/>
      <c r="L270" s="108"/>
      <c r="M270" s="108"/>
      <c r="N270" s="108"/>
      <c r="O270" s="109"/>
      <c r="P270" s="112"/>
      <c r="Q270" s="112">
        <f>P270+N270</f>
        <v>0</v>
      </c>
      <c r="R270" s="112">
        <f>O270</f>
        <v>0</v>
      </c>
      <c r="S270" s="112"/>
      <c r="T270" s="112">
        <f aca="true" t="shared" si="232" ref="T270:Z270">Q270</f>
        <v>0</v>
      </c>
      <c r="U270" s="112">
        <f t="shared" si="232"/>
        <v>0</v>
      </c>
      <c r="V270" s="112">
        <f t="shared" si="232"/>
        <v>0</v>
      </c>
      <c r="W270" s="112">
        <f t="shared" si="232"/>
        <v>0</v>
      </c>
      <c r="X270" s="112">
        <f t="shared" si="232"/>
        <v>0</v>
      </c>
      <c r="Y270" s="112">
        <f t="shared" si="232"/>
        <v>0</v>
      </c>
      <c r="Z270" s="112">
        <f t="shared" si="232"/>
        <v>0</v>
      </c>
      <c r="AA270" s="112">
        <f>X270</f>
        <v>0</v>
      </c>
      <c r="AB270" s="112">
        <f>Y270</f>
        <v>0</v>
      </c>
      <c r="AC270" s="112">
        <f>Z270</f>
        <v>0</v>
      </c>
      <c r="AD270" s="112">
        <f>AA270</f>
        <v>0</v>
      </c>
      <c r="AE270" s="112">
        <f>AB270</f>
        <v>0</v>
      </c>
      <c r="AF270" s="112"/>
      <c r="AG270" s="112">
        <f>AC270</f>
        <v>0</v>
      </c>
      <c r="AH270" s="112">
        <f>AD270</f>
        <v>0</v>
      </c>
      <c r="AI270" s="112"/>
      <c r="AJ270" s="112">
        <f>AE270</f>
        <v>0</v>
      </c>
      <c r="AK270" s="113"/>
      <c r="AL270" s="113"/>
      <c r="AM270" s="124"/>
      <c r="AN270" s="124"/>
      <c r="AO270" s="112"/>
      <c r="AP270" s="112"/>
      <c r="AQ270" s="112"/>
      <c r="AR270" s="112"/>
      <c r="AS270" s="113"/>
      <c r="AT270" s="112"/>
      <c r="AU270" s="112"/>
      <c r="AV270" s="113"/>
      <c r="AW270" s="108"/>
      <c r="AX270" s="112">
        <f>AU270</f>
        <v>0</v>
      </c>
      <c r="AY270" s="115"/>
      <c r="AZ270" s="115"/>
      <c r="BA270" s="115"/>
      <c r="BB270" s="124"/>
      <c r="BC270" s="115"/>
    </row>
    <row r="271" spans="1:55" ht="33" hidden="1">
      <c r="A271" s="128"/>
      <c r="B271" s="105" t="s">
        <v>47</v>
      </c>
      <c r="C271" s="106" t="s">
        <v>324</v>
      </c>
      <c r="D271" s="106" t="s">
        <v>343</v>
      </c>
      <c r="E271" s="139" t="s">
        <v>405</v>
      </c>
      <c r="F271" s="106" t="s">
        <v>48</v>
      </c>
      <c r="G271" s="108"/>
      <c r="H271" s="108">
        <v>42927</v>
      </c>
      <c r="I271" s="108"/>
      <c r="J271" s="112">
        <f>K271-G271</f>
        <v>44203</v>
      </c>
      <c r="K271" s="112">
        <v>44203</v>
      </c>
      <c r="L271" s="112"/>
      <c r="M271" s="112"/>
      <c r="N271" s="108">
        <v>40725</v>
      </c>
      <c r="O271" s="109"/>
      <c r="P271" s="112"/>
      <c r="Q271" s="112">
        <f>P271+N271</f>
        <v>40725</v>
      </c>
      <c r="R271" s="112">
        <f>O271</f>
        <v>0</v>
      </c>
      <c r="S271" s="112">
        <f>T271-Q271</f>
        <v>3743</v>
      </c>
      <c r="T271" s="112">
        <v>44468</v>
      </c>
      <c r="U271" s="112">
        <f>R271</f>
        <v>0</v>
      </c>
      <c r="V271" s="112">
        <v>39957</v>
      </c>
      <c r="W271" s="112"/>
      <c r="X271" s="112"/>
      <c r="Y271" s="112">
        <f>W271+T271</f>
        <v>44468</v>
      </c>
      <c r="Z271" s="112">
        <f>X271+V271</f>
        <v>39957</v>
      </c>
      <c r="AA271" s="112"/>
      <c r="AB271" s="112"/>
      <c r="AC271" s="112">
        <f>AA271+Y271</f>
        <v>44468</v>
      </c>
      <c r="AD271" s="112">
        <f>AB271+Z271</f>
        <v>39957</v>
      </c>
      <c r="AE271" s="112">
        <v>-44468</v>
      </c>
      <c r="AF271" s="112"/>
      <c r="AG271" s="112">
        <v>-39957</v>
      </c>
      <c r="AH271" s="112">
        <f>AE271+AC271</f>
        <v>0</v>
      </c>
      <c r="AI271" s="112"/>
      <c r="AJ271" s="112">
        <f>AG271+AD271</f>
        <v>0</v>
      </c>
      <c r="AK271" s="113"/>
      <c r="AL271" s="113"/>
      <c r="AM271" s="124"/>
      <c r="AN271" s="124"/>
      <c r="AO271" s="112">
        <f>AQ271-AM271</f>
        <v>0</v>
      </c>
      <c r="AP271" s="112">
        <f>AR271-AN271</f>
        <v>0</v>
      </c>
      <c r="AQ271" s="112"/>
      <c r="AR271" s="112"/>
      <c r="AS271" s="113"/>
      <c r="AT271" s="112"/>
      <c r="AU271" s="112"/>
      <c r="AV271" s="113"/>
      <c r="AW271" s="108"/>
      <c r="AX271" s="112">
        <f>AU271</f>
        <v>0</v>
      </c>
      <c r="AY271" s="115"/>
      <c r="AZ271" s="115"/>
      <c r="BA271" s="115"/>
      <c r="BB271" s="124"/>
      <c r="BC271" s="115"/>
    </row>
    <row r="272" spans="1:55" ht="16.5">
      <c r="A272" s="128"/>
      <c r="B272" s="105" t="s">
        <v>45</v>
      </c>
      <c r="C272" s="106" t="s">
        <v>324</v>
      </c>
      <c r="D272" s="106" t="s">
        <v>343</v>
      </c>
      <c r="E272" s="139" t="s">
        <v>405</v>
      </c>
      <c r="F272" s="106" t="s">
        <v>46</v>
      </c>
      <c r="G272" s="108"/>
      <c r="H272" s="108"/>
      <c r="I272" s="108"/>
      <c r="J272" s="112"/>
      <c r="K272" s="112"/>
      <c r="L272" s="112"/>
      <c r="M272" s="112"/>
      <c r="N272" s="108"/>
      <c r="O272" s="109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>
        <v>44468</v>
      </c>
      <c r="AF272" s="112"/>
      <c r="AG272" s="112">
        <v>39957</v>
      </c>
      <c r="AH272" s="112">
        <f>AE272+AC272</f>
        <v>44468</v>
      </c>
      <c r="AI272" s="112"/>
      <c r="AJ272" s="112">
        <f>AG272+AD272</f>
        <v>39957</v>
      </c>
      <c r="AK272" s="113"/>
      <c r="AL272" s="113"/>
      <c r="AM272" s="112">
        <f>AK272+AH272</f>
        <v>44468</v>
      </c>
      <c r="AN272" s="112">
        <f>AI272</f>
        <v>0</v>
      </c>
      <c r="AO272" s="112">
        <f>AQ272-AM272</f>
        <v>-7329</v>
      </c>
      <c r="AP272" s="112">
        <f>AR272-AN272</f>
        <v>0</v>
      </c>
      <c r="AQ272" s="112">
        <v>37139</v>
      </c>
      <c r="AR272" s="112"/>
      <c r="AS272" s="113"/>
      <c r="AT272" s="112">
        <v>37139</v>
      </c>
      <c r="AU272" s="112"/>
      <c r="AV272" s="113"/>
      <c r="AW272" s="108">
        <f>AT272+AV272</f>
        <v>37139</v>
      </c>
      <c r="AX272" s="112">
        <f>AU272</f>
        <v>0</v>
      </c>
      <c r="AY272" s="115"/>
      <c r="AZ272" s="115"/>
      <c r="BA272" s="115"/>
      <c r="BB272" s="112">
        <f>AW272+AY272+AZ272+BA272</f>
        <v>37139</v>
      </c>
      <c r="BC272" s="109">
        <f>AX272+AY272</f>
        <v>0</v>
      </c>
    </row>
    <row r="273" spans="1:55" s="2" customFormat="1" ht="18.75">
      <c r="A273" s="120"/>
      <c r="B273" s="99" t="s">
        <v>401</v>
      </c>
      <c r="C273" s="100" t="s">
        <v>349</v>
      </c>
      <c r="D273" s="100" t="s">
        <v>323</v>
      </c>
      <c r="E273" s="140"/>
      <c r="F273" s="163"/>
      <c r="G273" s="102">
        <f aca="true" t="shared" si="233" ref="G273:W274">G274</f>
        <v>208183</v>
      </c>
      <c r="H273" s="102">
        <f t="shared" si="233"/>
        <v>208183</v>
      </c>
      <c r="I273" s="102">
        <f t="shared" si="233"/>
        <v>0</v>
      </c>
      <c r="J273" s="102">
        <f aca="true" t="shared" si="234" ref="J273:Q273">J274+J276</f>
        <v>100129</v>
      </c>
      <c r="K273" s="102">
        <f t="shared" si="234"/>
        <v>308312</v>
      </c>
      <c r="L273" s="102">
        <f t="shared" si="234"/>
        <v>0</v>
      </c>
      <c r="M273" s="102"/>
      <c r="N273" s="102">
        <f t="shared" si="234"/>
        <v>338505</v>
      </c>
      <c r="O273" s="102">
        <f t="shared" si="234"/>
        <v>0</v>
      </c>
      <c r="P273" s="102">
        <f t="shared" si="234"/>
        <v>0</v>
      </c>
      <c r="Q273" s="102">
        <f t="shared" si="234"/>
        <v>338505</v>
      </c>
      <c r="R273" s="102">
        <f aca="true" t="shared" si="235" ref="R273:Z273">R274+R276</f>
        <v>0</v>
      </c>
      <c r="S273" s="102">
        <f t="shared" si="235"/>
        <v>-147111</v>
      </c>
      <c r="T273" s="102">
        <f t="shared" si="235"/>
        <v>191394</v>
      </c>
      <c r="U273" s="102">
        <f t="shared" si="235"/>
        <v>0</v>
      </c>
      <c r="V273" s="102">
        <f t="shared" si="235"/>
        <v>191394</v>
      </c>
      <c r="W273" s="102">
        <f t="shared" si="235"/>
        <v>0</v>
      </c>
      <c r="X273" s="102">
        <f t="shared" si="235"/>
        <v>0</v>
      </c>
      <c r="Y273" s="102">
        <f t="shared" si="235"/>
        <v>191394</v>
      </c>
      <c r="Z273" s="102">
        <f t="shared" si="235"/>
        <v>191394</v>
      </c>
      <c r="AA273" s="102">
        <f aca="true" t="shared" si="236" ref="AA273:AJ273">AA274+AA276</f>
        <v>0</v>
      </c>
      <c r="AB273" s="102">
        <f t="shared" si="236"/>
        <v>0</v>
      </c>
      <c r="AC273" s="102">
        <f t="shared" si="236"/>
        <v>191394</v>
      </c>
      <c r="AD273" s="102">
        <f t="shared" si="236"/>
        <v>191394</v>
      </c>
      <c r="AE273" s="102">
        <f t="shared" si="236"/>
        <v>0</v>
      </c>
      <c r="AF273" s="102"/>
      <c r="AG273" s="102">
        <f t="shared" si="236"/>
        <v>0</v>
      </c>
      <c r="AH273" s="102">
        <f t="shared" si="236"/>
        <v>191394</v>
      </c>
      <c r="AI273" s="102"/>
      <c r="AJ273" s="102">
        <f t="shared" si="236"/>
        <v>191394</v>
      </c>
      <c r="AK273" s="102">
        <f aca="true" t="shared" si="237" ref="AK273:AR273">AK274+AK276</f>
        <v>0</v>
      </c>
      <c r="AL273" s="102">
        <f t="shared" si="237"/>
        <v>0</v>
      </c>
      <c r="AM273" s="102">
        <f t="shared" si="237"/>
        <v>191394</v>
      </c>
      <c r="AN273" s="102">
        <f t="shared" si="237"/>
        <v>0</v>
      </c>
      <c r="AO273" s="102">
        <f>AO274+AO276</f>
        <v>96076</v>
      </c>
      <c r="AP273" s="102">
        <f t="shared" si="237"/>
        <v>0</v>
      </c>
      <c r="AQ273" s="102">
        <f t="shared" si="237"/>
        <v>287470</v>
      </c>
      <c r="AR273" s="102">
        <f t="shared" si="237"/>
        <v>0</v>
      </c>
      <c r="AS273" s="136"/>
      <c r="AT273" s="102">
        <f aca="true" t="shared" si="238" ref="AT273:BA273">AT274+AT276</f>
        <v>287470</v>
      </c>
      <c r="AU273" s="102">
        <f t="shared" si="238"/>
        <v>0</v>
      </c>
      <c r="AV273" s="102">
        <f t="shared" si="238"/>
        <v>0</v>
      </c>
      <c r="AW273" s="102">
        <f t="shared" si="238"/>
        <v>287470</v>
      </c>
      <c r="AX273" s="102">
        <f t="shared" si="238"/>
        <v>0</v>
      </c>
      <c r="AY273" s="102">
        <f t="shared" si="238"/>
        <v>0</v>
      </c>
      <c r="AZ273" s="102">
        <f t="shared" si="238"/>
        <v>0</v>
      </c>
      <c r="BA273" s="102">
        <f t="shared" si="238"/>
        <v>0</v>
      </c>
      <c r="BB273" s="102">
        <f>AW273+AY273+AZ273+BA273</f>
        <v>287470</v>
      </c>
      <c r="BC273" s="100">
        <f>AX273+AY273</f>
        <v>0</v>
      </c>
    </row>
    <row r="274" spans="1:55" ht="16.5">
      <c r="A274" s="128"/>
      <c r="B274" s="105" t="s">
        <v>401</v>
      </c>
      <c r="C274" s="106" t="s">
        <v>349</v>
      </c>
      <c r="D274" s="106" t="s">
        <v>323</v>
      </c>
      <c r="E274" s="164" t="s">
        <v>402</v>
      </c>
      <c r="F274" s="106"/>
      <c r="G274" s="108">
        <f t="shared" si="233"/>
        <v>208183</v>
      </c>
      <c r="H274" s="108">
        <f t="shared" si="233"/>
        <v>208183</v>
      </c>
      <c r="I274" s="108">
        <f t="shared" si="233"/>
        <v>0</v>
      </c>
      <c r="J274" s="108">
        <f t="shared" si="233"/>
        <v>95573</v>
      </c>
      <c r="K274" s="108">
        <f t="shared" si="233"/>
        <v>303756</v>
      </c>
      <c r="L274" s="108">
        <f t="shared" si="233"/>
        <v>0</v>
      </c>
      <c r="M274" s="108"/>
      <c r="N274" s="108">
        <f t="shared" si="233"/>
        <v>333618</v>
      </c>
      <c r="O274" s="108">
        <f t="shared" si="233"/>
        <v>0</v>
      </c>
      <c r="P274" s="108">
        <f t="shared" si="233"/>
        <v>0</v>
      </c>
      <c r="Q274" s="108">
        <f t="shared" si="233"/>
        <v>333618</v>
      </c>
      <c r="R274" s="108">
        <f t="shared" si="233"/>
        <v>0</v>
      </c>
      <c r="S274" s="108">
        <f t="shared" si="233"/>
        <v>-142224</v>
      </c>
      <c r="T274" s="108">
        <f t="shared" si="233"/>
        <v>191394</v>
      </c>
      <c r="U274" s="108">
        <f t="shared" si="233"/>
        <v>0</v>
      </c>
      <c r="V274" s="108">
        <f t="shared" si="233"/>
        <v>191394</v>
      </c>
      <c r="W274" s="108">
        <f t="shared" si="233"/>
        <v>0</v>
      </c>
      <c r="X274" s="108">
        <f aca="true" t="shared" si="239" ref="X274:AR274">X275</f>
        <v>0</v>
      </c>
      <c r="Y274" s="108">
        <f t="shared" si="239"/>
        <v>191394</v>
      </c>
      <c r="Z274" s="108">
        <f t="shared" si="239"/>
        <v>191394</v>
      </c>
      <c r="AA274" s="108">
        <f t="shared" si="239"/>
        <v>0</v>
      </c>
      <c r="AB274" s="108">
        <f t="shared" si="239"/>
        <v>0</v>
      </c>
      <c r="AC274" s="108">
        <f t="shared" si="239"/>
        <v>191394</v>
      </c>
      <c r="AD274" s="108">
        <f t="shared" si="239"/>
        <v>191394</v>
      </c>
      <c r="AE274" s="108">
        <f t="shared" si="239"/>
        <v>0</v>
      </c>
      <c r="AF274" s="108"/>
      <c r="AG274" s="108">
        <f t="shared" si="239"/>
        <v>0</v>
      </c>
      <c r="AH274" s="108">
        <f t="shared" si="239"/>
        <v>191394</v>
      </c>
      <c r="AI274" s="108"/>
      <c r="AJ274" s="108">
        <f t="shared" si="239"/>
        <v>191394</v>
      </c>
      <c r="AK274" s="108">
        <f t="shared" si="239"/>
        <v>0</v>
      </c>
      <c r="AL274" s="108">
        <f t="shared" si="239"/>
        <v>0</v>
      </c>
      <c r="AM274" s="108">
        <f t="shared" si="239"/>
        <v>191394</v>
      </c>
      <c r="AN274" s="108">
        <f t="shared" si="239"/>
        <v>0</v>
      </c>
      <c r="AO274" s="108">
        <f t="shared" si="239"/>
        <v>62712</v>
      </c>
      <c r="AP274" s="108">
        <f t="shared" si="239"/>
        <v>0</v>
      </c>
      <c r="AQ274" s="108">
        <f t="shared" si="239"/>
        <v>254106</v>
      </c>
      <c r="AR274" s="108">
        <f t="shared" si="239"/>
        <v>0</v>
      </c>
      <c r="AS274" s="113"/>
      <c r="AT274" s="108">
        <f aca="true" t="shared" si="240" ref="AT274:BC274">AT275</f>
        <v>254106</v>
      </c>
      <c r="AU274" s="108">
        <f t="shared" si="240"/>
        <v>0</v>
      </c>
      <c r="AV274" s="108">
        <f t="shared" si="240"/>
        <v>0</v>
      </c>
      <c r="AW274" s="108">
        <f t="shared" si="240"/>
        <v>254106</v>
      </c>
      <c r="AX274" s="108">
        <f t="shared" si="240"/>
        <v>0</v>
      </c>
      <c r="AY274" s="108">
        <f t="shared" si="240"/>
        <v>0</v>
      </c>
      <c r="AZ274" s="108">
        <f t="shared" si="240"/>
        <v>0</v>
      </c>
      <c r="BA274" s="108">
        <f t="shared" si="240"/>
        <v>0</v>
      </c>
      <c r="BB274" s="108">
        <f t="shared" si="240"/>
        <v>254106</v>
      </c>
      <c r="BC274" s="108">
        <f t="shared" si="240"/>
        <v>0</v>
      </c>
    </row>
    <row r="275" spans="1:55" ht="66">
      <c r="A275" s="128"/>
      <c r="B275" s="133" t="s">
        <v>332</v>
      </c>
      <c r="C275" s="106" t="s">
        <v>349</v>
      </c>
      <c r="D275" s="106" t="s">
        <v>323</v>
      </c>
      <c r="E275" s="164" t="s">
        <v>402</v>
      </c>
      <c r="F275" s="106" t="s">
        <v>333</v>
      </c>
      <c r="G275" s="108">
        <f>H275</f>
        <v>208183</v>
      </c>
      <c r="H275" s="108">
        <f>204193+3990</f>
        <v>208183</v>
      </c>
      <c r="I275" s="108"/>
      <c r="J275" s="112">
        <f>K275-G275</f>
        <v>95573</v>
      </c>
      <c r="K275" s="112">
        <v>303756</v>
      </c>
      <c r="L275" s="112"/>
      <c r="M275" s="112"/>
      <c r="N275" s="108">
        <v>333618</v>
      </c>
      <c r="O275" s="109"/>
      <c r="P275" s="112"/>
      <c r="Q275" s="112">
        <f>P275+N275</f>
        <v>333618</v>
      </c>
      <c r="R275" s="112">
        <f>O275</f>
        <v>0</v>
      </c>
      <c r="S275" s="112">
        <f>T275-Q275</f>
        <v>-142224</v>
      </c>
      <c r="T275" s="112">
        <v>191394</v>
      </c>
      <c r="U275" s="112">
        <f>R275</f>
        <v>0</v>
      </c>
      <c r="V275" s="112">
        <v>191394</v>
      </c>
      <c r="W275" s="112"/>
      <c r="X275" s="112"/>
      <c r="Y275" s="112">
        <f>W275+T275</f>
        <v>191394</v>
      </c>
      <c r="Z275" s="112">
        <f>X275+V275</f>
        <v>191394</v>
      </c>
      <c r="AA275" s="112"/>
      <c r="AB275" s="112"/>
      <c r="AC275" s="112">
        <f>AA275+Y275</f>
        <v>191394</v>
      </c>
      <c r="AD275" s="112">
        <f>AB275+Z275</f>
        <v>191394</v>
      </c>
      <c r="AE275" s="112"/>
      <c r="AF275" s="112"/>
      <c r="AG275" s="112"/>
      <c r="AH275" s="112">
        <f>AE275+AC275</f>
        <v>191394</v>
      </c>
      <c r="AI275" s="112"/>
      <c r="AJ275" s="112">
        <f>AG275+AD275</f>
        <v>191394</v>
      </c>
      <c r="AK275" s="113"/>
      <c r="AL275" s="113"/>
      <c r="AM275" s="112">
        <f>AK275+AH275</f>
        <v>191394</v>
      </c>
      <c r="AN275" s="112">
        <f>AI275</f>
        <v>0</v>
      </c>
      <c r="AO275" s="112">
        <f>AQ275-AM275</f>
        <v>62712</v>
      </c>
      <c r="AP275" s="112">
        <f>AR275-AN275</f>
        <v>0</v>
      </c>
      <c r="AQ275" s="112">
        <v>254106</v>
      </c>
      <c r="AR275" s="112"/>
      <c r="AS275" s="113"/>
      <c r="AT275" s="112">
        <v>254106</v>
      </c>
      <c r="AU275" s="112"/>
      <c r="AV275" s="113"/>
      <c r="AW275" s="108">
        <f>AT275+AV275</f>
        <v>254106</v>
      </c>
      <c r="AX275" s="112">
        <f>AU275</f>
        <v>0</v>
      </c>
      <c r="AY275" s="115"/>
      <c r="AZ275" s="115"/>
      <c r="BA275" s="115"/>
      <c r="BB275" s="112">
        <f>AW275+AY275+AZ275+BA275</f>
        <v>254106</v>
      </c>
      <c r="BC275" s="109">
        <f>AX275+AY275</f>
        <v>0</v>
      </c>
    </row>
    <row r="276" spans="1:55" ht="33">
      <c r="A276" s="128"/>
      <c r="B276" s="105" t="s">
        <v>373</v>
      </c>
      <c r="C276" s="106" t="s">
        <v>349</v>
      </c>
      <c r="D276" s="106" t="s">
        <v>323</v>
      </c>
      <c r="E276" s="132" t="s">
        <v>411</v>
      </c>
      <c r="F276" s="106"/>
      <c r="G276" s="108"/>
      <c r="H276" s="108"/>
      <c r="I276" s="108"/>
      <c r="J276" s="112">
        <f aca="true" t="shared" si="241" ref="J276:AJ276">J279</f>
        <v>4556</v>
      </c>
      <c r="K276" s="112">
        <f t="shared" si="241"/>
        <v>4556</v>
      </c>
      <c r="L276" s="112">
        <f t="shared" si="241"/>
        <v>0</v>
      </c>
      <c r="M276" s="112"/>
      <c r="N276" s="112">
        <f t="shared" si="241"/>
        <v>4887</v>
      </c>
      <c r="O276" s="112">
        <f t="shared" si="241"/>
        <v>0</v>
      </c>
      <c r="P276" s="112">
        <f t="shared" si="241"/>
        <v>0</v>
      </c>
      <c r="Q276" s="112">
        <f t="shared" si="241"/>
        <v>4887</v>
      </c>
      <c r="R276" s="112">
        <f t="shared" si="241"/>
        <v>0</v>
      </c>
      <c r="S276" s="112">
        <f t="shared" si="241"/>
        <v>-4887</v>
      </c>
      <c r="T276" s="112">
        <f t="shared" si="241"/>
        <v>0</v>
      </c>
      <c r="U276" s="112">
        <f t="shared" si="241"/>
        <v>0</v>
      </c>
      <c r="V276" s="112">
        <f t="shared" si="241"/>
        <v>0</v>
      </c>
      <c r="W276" s="112">
        <f t="shared" si="241"/>
        <v>0</v>
      </c>
      <c r="X276" s="112">
        <f t="shared" si="241"/>
        <v>0</v>
      </c>
      <c r="Y276" s="112">
        <f t="shared" si="241"/>
        <v>0</v>
      </c>
      <c r="Z276" s="112">
        <f t="shared" si="241"/>
        <v>0</v>
      </c>
      <c r="AA276" s="112">
        <f t="shared" si="241"/>
        <v>0</v>
      </c>
      <c r="AB276" s="112">
        <f t="shared" si="241"/>
        <v>0</v>
      </c>
      <c r="AC276" s="112">
        <f t="shared" si="241"/>
        <v>0</v>
      </c>
      <c r="AD276" s="112">
        <f t="shared" si="241"/>
        <v>0</v>
      </c>
      <c r="AE276" s="112">
        <f t="shared" si="241"/>
        <v>0</v>
      </c>
      <c r="AF276" s="112"/>
      <c r="AG276" s="112">
        <f t="shared" si="241"/>
        <v>0</v>
      </c>
      <c r="AH276" s="112">
        <f t="shared" si="241"/>
        <v>0</v>
      </c>
      <c r="AI276" s="112"/>
      <c r="AJ276" s="112">
        <f t="shared" si="241"/>
        <v>0</v>
      </c>
      <c r="AK276" s="113"/>
      <c r="AL276" s="113"/>
      <c r="AM276" s="125"/>
      <c r="AN276" s="125"/>
      <c r="AO276" s="112">
        <f>AO277+AO279</f>
        <v>33364</v>
      </c>
      <c r="AP276" s="112">
        <f>AP277+AP279</f>
        <v>0</v>
      </c>
      <c r="AQ276" s="112">
        <f>AQ277+AQ279</f>
        <v>33364</v>
      </c>
      <c r="AR276" s="112">
        <f>AR277+AR279</f>
        <v>0</v>
      </c>
      <c r="AS276" s="113"/>
      <c r="AT276" s="112">
        <f aca="true" t="shared" si="242" ref="AT276:BC276">AT277+AT279</f>
        <v>33364</v>
      </c>
      <c r="AU276" s="112">
        <f t="shared" si="242"/>
        <v>0</v>
      </c>
      <c r="AV276" s="112">
        <f t="shared" si="242"/>
        <v>0</v>
      </c>
      <c r="AW276" s="112">
        <f t="shared" si="242"/>
        <v>33364</v>
      </c>
      <c r="AX276" s="112">
        <f t="shared" si="242"/>
        <v>0</v>
      </c>
      <c r="AY276" s="112">
        <f t="shared" si="242"/>
        <v>0</v>
      </c>
      <c r="AZ276" s="112">
        <f t="shared" si="242"/>
        <v>0</v>
      </c>
      <c r="BA276" s="112">
        <f t="shared" si="242"/>
        <v>0</v>
      </c>
      <c r="BB276" s="112">
        <f t="shared" si="242"/>
        <v>33364</v>
      </c>
      <c r="BC276" s="112">
        <f t="shared" si="242"/>
        <v>0</v>
      </c>
    </row>
    <row r="277" spans="1:55" ht="82.5">
      <c r="A277" s="128"/>
      <c r="B277" s="105" t="s">
        <v>198</v>
      </c>
      <c r="C277" s="106" t="s">
        <v>349</v>
      </c>
      <c r="D277" s="106" t="s">
        <v>323</v>
      </c>
      <c r="E277" s="132" t="s">
        <v>199</v>
      </c>
      <c r="F277" s="106"/>
      <c r="G277" s="108"/>
      <c r="H277" s="108"/>
      <c r="I277" s="108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3"/>
      <c r="AL277" s="113"/>
      <c r="AM277" s="125"/>
      <c r="AN277" s="125"/>
      <c r="AO277" s="112">
        <f>AO278</f>
        <v>16864</v>
      </c>
      <c r="AP277" s="112">
        <f>AP278</f>
        <v>0</v>
      </c>
      <c r="AQ277" s="112">
        <f>AQ278</f>
        <v>16864</v>
      </c>
      <c r="AR277" s="112">
        <f>AR278</f>
        <v>0</v>
      </c>
      <c r="AS277" s="113"/>
      <c r="AT277" s="112">
        <f aca="true" t="shared" si="243" ref="AT277:BC277">AT278</f>
        <v>16864</v>
      </c>
      <c r="AU277" s="112">
        <f t="shared" si="243"/>
        <v>0</v>
      </c>
      <c r="AV277" s="112">
        <f t="shared" si="243"/>
        <v>0</v>
      </c>
      <c r="AW277" s="112">
        <f t="shared" si="243"/>
        <v>16864</v>
      </c>
      <c r="AX277" s="112">
        <f t="shared" si="243"/>
        <v>0</v>
      </c>
      <c r="AY277" s="112">
        <f t="shared" si="243"/>
        <v>0</v>
      </c>
      <c r="AZ277" s="112">
        <f t="shared" si="243"/>
        <v>0</v>
      </c>
      <c r="BA277" s="112">
        <f t="shared" si="243"/>
        <v>0</v>
      </c>
      <c r="BB277" s="112">
        <f t="shared" si="243"/>
        <v>16864</v>
      </c>
      <c r="BC277" s="112">
        <f t="shared" si="243"/>
        <v>0</v>
      </c>
    </row>
    <row r="278" spans="1:55" ht="121.5" customHeight="1">
      <c r="A278" s="128"/>
      <c r="B278" s="105" t="s">
        <v>87</v>
      </c>
      <c r="C278" s="106" t="s">
        <v>349</v>
      </c>
      <c r="D278" s="106" t="s">
        <v>323</v>
      </c>
      <c r="E278" s="132" t="s">
        <v>199</v>
      </c>
      <c r="F278" s="106" t="s">
        <v>408</v>
      </c>
      <c r="G278" s="108"/>
      <c r="H278" s="108"/>
      <c r="I278" s="108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3"/>
      <c r="AL278" s="113"/>
      <c r="AM278" s="125"/>
      <c r="AN278" s="125"/>
      <c r="AO278" s="112">
        <f>AQ278-AM278</f>
        <v>16864</v>
      </c>
      <c r="AP278" s="112"/>
      <c r="AQ278" s="112">
        <v>16864</v>
      </c>
      <c r="AR278" s="112"/>
      <c r="AS278" s="113"/>
      <c r="AT278" s="112">
        <v>16864</v>
      </c>
      <c r="AU278" s="112"/>
      <c r="AV278" s="113"/>
      <c r="AW278" s="108">
        <f>AT278+AV278</f>
        <v>16864</v>
      </c>
      <c r="AX278" s="112">
        <f>AU278</f>
        <v>0</v>
      </c>
      <c r="AY278" s="115"/>
      <c r="AZ278" s="115"/>
      <c r="BA278" s="115"/>
      <c r="BB278" s="112">
        <f>AW278+AY278+AZ278+BA278</f>
        <v>16864</v>
      </c>
      <c r="BC278" s="109">
        <f>AX278+AY278</f>
        <v>0</v>
      </c>
    </row>
    <row r="279" spans="1:55" ht="72.75" customHeight="1">
      <c r="A279" s="128"/>
      <c r="B279" s="133" t="s">
        <v>243</v>
      </c>
      <c r="C279" s="106" t="s">
        <v>349</v>
      </c>
      <c r="D279" s="106" t="s">
        <v>323</v>
      </c>
      <c r="E279" s="132" t="s">
        <v>201</v>
      </c>
      <c r="F279" s="106"/>
      <c r="G279" s="108"/>
      <c r="H279" s="108"/>
      <c r="I279" s="108"/>
      <c r="J279" s="112">
        <f>K279-G279</f>
        <v>4556</v>
      </c>
      <c r="K279" s="112">
        <v>4556</v>
      </c>
      <c r="L279" s="112"/>
      <c r="M279" s="112"/>
      <c r="N279" s="108">
        <v>4887</v>
      </c>
      <c r="O279" s="109"/>
      <c r="P279" s="112"/>
      <c r="Q279" s="112">
        <f>P279+N279</f>
        <v>4887</v>
      </c>
      <c r="R279" s="112">
        <f>O279</f>
        <v>0</v>
      </c>
      <c r="S279" s="112">
        <f>T279-Q279</f>
        <v>-4887</v>
      </c>
      <c r="T279" s="112"/>
      <c r="U279" s="112">
        <f>R279</f>
        <v>0</v>
      </c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3"/>
      <c r="AL279" s="113"/>
      <c r="AM279" s="125"/>
      <c r="AN279" s="125"/>
      <c r="AO279" s="112">
        <f>AO280</f>
        <v>16500</v>
      </c>
      <c r="AP279" s="112">
        <f>AP280</f>
        <v>0</v>
      </c>
      <c r="AQ279" s="112">
        <f>AQ280</f>
        <v>16500</v>
      </c>
      <c r="AR279" s="112">
        <f>AR280</f>
        <v>0</v>
      </c>
      <c r="AS279" s="113"/>
      <c r="AT279" s="112">
        <f aca="true" t="shared" si="244" ref="AT279:BC279">AT280</f>
        <v>16500</v>
      </c>
      <c r="AU279" s="112">
        <f t="shared" si="244"/>
        <v>0</v>
      </c>
      <c r="AV279" s="112">
        <f t="shared" si="244"/>
        <v>0</v>
      </c>
      <c r="AW279" s="112">
        <f t="shared" si="244"/>
        <v>16500</v>
      </c>
      <c r="AX279" s="112">
        <f t="shared" si="244"/>
        <v>0</v>
      </c>
      <c r="AY279" s="112">
        <f t="shared" si="244"/>
        <v>0</v>
      </c>
      <c r="AZ279" s="112">
        <f t="shared" si="244"/>
        <v>0</v>
      </c>
      <c r="BA279" s="112">
        <f t="shared" si="244"/>
        <v>0</v>
      </c>
      <c r="BB279" s="112">
        <f t="shared" si="244"/>
        <v>16500</v>
      </c>
      <c r="BC279" s="112">
        <f t="shared" si="244"/>
        <v>0</v>
      </c>
    </row>
    <row r="280" spans="1:55" ht="126.75" customHeight="1">
      <c r="A280" s="128"/>
      <c r="B280" s="105" t="s">
        <v>87</v>
      </c>
      <c r="C280" s="106" t="s">
        <v>349</v>
      </c>
      <c r="D280" s="106" t="s">
        <v>323</v>
      </c>
      <c r="E280" s="132" t="s">
        <v>201</v>
      </c>
      <c r="F280" s="106" t="s">
        <v>408</v>
      </c>
      <c r="G280" s="108"/>
      <c r="H280" s="108"/>
      <c r="I280" s="108"/>
      <c r="J280" s="112"/>
      <c r="K280" s="112"/>
      <c r="L280" s="112"/>
      <c r="M280" s="112"/>
      <c r="N280" s="108"/>
      <c r="O280" s="109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3"/>
      <c r="AL280" s="113"/>
      <c r="AM280" s="125"/>
      <c r="AN280" s="125"/>
      <c r="AO280" s="112">
        <f>AQ280-AM280</f>
        <v>16500</v>
      </c>
      <c r="AP280" s="112"/>
      <c r="AQ280" s="112">
        <v>16500</v>
      </c>
      <c r="AR280" s="112"/>
      <c r="AS280" s="113"/>
      <c r="AT280" s="112">
        <v>16500</v>
      </c>
      <c r="AU280" s="112"/>
      <c r="AV280" s="113"/>
      <c r="AW280" s="108">
        <f>AT280+AV280</f>
        <v>16500</v>
      </c>
      <c r="AX280" s="112">
        <f>AU280</f>
        <v>0</v>
      </c>
      <c r="AY280" s="115"/>
      <c r="AZ280" s="115"/>
      <c r="BA280" s="115"/>
      <c r="BB280" s="112">
        <f>AW280+AY280+AZ280+BA280</f>
        <v>16500</v>
      </c>
      <c r="BC280" s="109">
        <f>AX280+AY280</f>
        <v>0</v>
      </c>
    </row>
    <row r="281" spans="1:55" ht="56.25">
      <c r="A281" s="128"/>
      <c r="B281" s="141" t="s">
        <v>403</v>
      </c>
      <c r="C281" s="100" t="s">
        <v>349</v>
      </c>
      <c r="D281" s="100" t="s">
        <v>349</v>
      </c>
      <c r="E281" s="140"/>
      <c r="F281" s="100"/>
      <c r="G281" s="102">
        <f>G282</f>
        <v>0</v>
      </c>
      <c r="H281" s="102">
        <f aca="true" t="shared" si="245" ref="H281:W282">H282</f>
        <v>0</v>
      </c>
      <c r="I281" s="102">
        <f t="shared" si="245"/>
        <v>0</v>
      </c>
      <c r="J281" s="102">
        <f t="shared" si="245"/>
        <v>19253</v>
      </c>
      <c r="K281" s="102">
        <f t="shared" si="245"/>
        <v>19253</v>
      </c>
      <c r="L281" s="102">
        <f t="shared" si="245"/>
        <v>0</v>
      </c>
      <c r="M281" s="102"/>
      <c r="N281" s="102">
        <f t="shared" si="245"/>
        <v>20897</v>
      </c>
      <c r="O281" s="102">
        <f t="shared" si="245"/>
        <v>0</v>
      </c>
      <c r="P281" s="102">
        <f t="shared" si="245"/>
        <v>0</v>
      </c>
      <c r="Q281" s="102">
        <f t="shared" si="245"/>
        <v>20897</v>
      </c>
      <c r="R281" s="102">
        <f t="shared" si="245"/>
        <v>0</v>
      </c>
      <c r="S281" s="102">
        <f t="shared" si="245"/>
        <v>-10270</v>
      </c>
      <c r="T281" s="102">
        <f t="shared" si="245"/>
        <v>10627</v>
      </c>
      <c r="U281" s="102">
        <f t="shared" si="245"/>
        <v>0</v>
      </c>
      <c r="V281" s="102">
        <f t="shared" si="245"/>
        <v>10627</v>
      </c>
      <c r="W281" s="102">
        <f t="shared" si="245"/>
        <v>0</v>
      </c>
      <c r="X281" s="102">
        <f aca="true" t="shared" si="246" ref="W281:AM282">X282</f>
        <v>0</v>
      </c>
      <c r="Y281" s="102">
        <f t="shared" si="246"/>
        <v>10627</v>
      </c>
      <c r="Z281" s="102">
        <f t="shared" si="246"/>
        <v>10627</v>
      </c>
      <c r="AA281" s="102">
        <f t="shared" si="246"/>
        <v>0</v>
      </c>
      <c r="AB281" s="102">
        <f t="shared" si="246"/>
        <v>0</v>
      </c>
      <c r="AC281" s="102">
        <f t="shared" si="246"/>
        <v>10627</v>
      </c>
      <c r="AD281" s="102">
        <f t="shared" si="246"/>
        <v>10627</v>
      </c>
      <c r="AE281" s="102">
        <f t="shared" si="246"/>
        <v>0</v>
      </c>
      <c r="AF281" s="102"/>
      <c r="AG281" s="102">
        <f t="shared" si="246"/>
        <v>0</v>
      </c>
      <c r="AH281" s="102">
        <f t="shared" si="246"/>
        <v>10627</v>
      </c>
      <c r="AI281" s="102"/>
      <c r="AJ281" s="102">
        <f t="shared" si="246"/>
        <v>10627</v>
      </c>
      <c r="AK281" s="102">
        <f t="shared" si="246"/>
        <v>0</v>
      </c>
      <c r="AL281" s="102">
        <f t="shared" si="246"/>
        <v>0</v>
      </c>
      <c r="AM281" s="102">
        <f t="shared" si="246"/>
        <v>10627</v>
      </c>
      <c r="AN281" s="102">
        <f aca="true" t="shared" si="247" ref="AK281:AR282">AN282</f>
        <v>0</v>
      </c>
      <c r="AO281" s="102">
        <f>AO282+AO284</f>
        <v>11526</v>
      </c>
      <c r="AP281" s="102">
        <f>AP282+AP284</f>
        <v>0</v>
      </c>
      <c r="AQ281" s="102">
        <f>AQ282+AQ284</f>
        <v>22153</v>
      </c>
      <c r="AR281" s="102">
        <f>AR282+AR284</f>
        <v>0</v>
      </c>
      <c r="AS281" s="113"/>
      <c r="AT281" s="102">
        <f aca="true" t="shared" si="248" ref="AT281:BC281">AT282+AT284</f>
        <v>22153</v>
      </c>
      <c r="AU281" s="102">
        <f t="shared" si="248"/>
        <v>0</v>
      </c>
      <c r="AV281" s="102">
        <f t="shared" si="248"/>
        <v>0</v>
      </c>
      <c r="AW281" s="102">
        <f t="shared" si="248"/>
        <v>22153</v>
      </c>
      <c r="AX281" s="102">
        <f t="shared" si="248"/>
        <v>0</v>
      </c>
      <c r="AY281" s="102">
        <f t="shared" si="248"/>
        <v>0</v>
      </c>
      <c r="AZ281" s="102">
        <f t="shared" si="248"/>
        <v>0</v>
      </c>
      <c r="BA281" s="102">
        <f t="shared" si="248"/>
        <v>0</v>
      </c>
      <c r="BB281" s="102">
        <f t="shared" si="248"/>
        <v>22153</v>
      </c>
      <c r="BC281" s="102">
        <f t="shared" si="248"/>
        <v>0</v>
      </c>
    </row>
    <row r="282" spans="1:55" ht="82.5">
      <c r="A282" s="128"/>
      <c r="B282" s="133" t="s">
        <v>325</v>
      </c>
      <c r="C282" s="106" t="s">
        <v>349</v>
      </c>
      <c r="D282" s="106" t="s">
        <v>349</v>
      </c>
      <c r="E282" s="139" t="s">
        <v>404</v>
      </c>
      <c r="F282" s="106"/>
      <c r="G282" s="108">
        <f>G283</f>
        <v>0</v>
      </c>
      <c r="H282" s="108">
        <f t="shared" si="245"/>
        <v>0</v>
      </c>
      <c r="I282" s="108">
        <f t="shared" si="245"/>
        <v>0</v>
      </c>
      <c r="J282" s="108">
        <f t="shared" si="245"/>
        <v>19253</v>
      </c>
      <c r="K282" s="108">
        <f t="shared" si="245"/>
        <v>19253</v>
      </c>
      <c r="L282" s="108">
        <f t="shared" si="245"/>
        <v>0</v>
      </c>
      <c r="M282" s="108"/>
      <c r="N282" s="108">
        <f t="shared" si="245"/>
        <v>20897</v>
      </c>
      <c r="O282" s="108">
        <f t="shared" si="245"/>
        <v>0</v>
      </c>
      <c r="P282" s="108">
        <f t="shared" si="245"/>
        <v>0</v>
      </c>
      <c r="Q282" s="108">
        <f t="shared" si="245"/>
        <v>20897</v>
      </c>
      <c r="R282" s="108">
        <f t="shared" si="245"/>
        <v>0</v>
      </c>
      <c r="S282" s="108">
        <f t="shared" si="245"/>
        <v>-10270</v>
      </c>
      <c r="T282" s="108">
        <f t="shared" si="245"/>
        <v>10627</v>
      </c>
      <c r="U282" s="108">
        <f t="shared" si="245"/>
        <v>0</v>
      </c>
      <c r="V282" s="108">
        <f t="shared" si="245"/>
        <v>10627</v>
      </c>
      <c r="W282" s="108">
        <f t="shared" si="246"/>
        <v>0</v>
      </c>
      <c r="X282" s="108">
        <f t="shared" si="246"/>
        <v>0</v>
      </c>
      <c r="Y282" s="108">
        <f t="shared" si="246"/>
        <v>10627</v>
      </c>
      <c r="Z282" s="108">
        <f t="shared" si="246"/>
        <v>10627</v>
      </c>
      <c r="AA282" s="108">
        <f t="shared" si="246"/>
        <v>0</v>
      </c>
      <c r="AB282" s="108">
        <f t="shared" si="246"/>
        <v>0</v>
      </c>
      <c r="AC282" s="108">
        <f t="shared" si="246"/>
        <v>10627</v>
      </c>
      <c r="AD282" s="108">
        <f t="shared" si="246"/>
        <v>10627</v>
      </c>
      <c r="AE282" s="108">
        <f t="shared" si="246"/>
        <v>0</v>
      </c>
      <c r="AF282" s="108"/>
      <c r="AG282" s="108">
        <f t="shared" si="246"/>
        <v>0</v>
      </c>
      <c r="AH282" s="108">
        <f t="shared" si="246"/>
        <v>10627</v>
      </c>
      <c r="AI282" s="108"/>
      <c r="AJ282" s="108">
        <f t="shared" si="246"/>
        <v>10627</v>
      </c>
      <c r="AK282" s="108">
        <f t="shared" si="247"/>
        <v>0</v>
      </c>
      <c r="AL282" s="108">
        <f t="shared" si="247"/>
        <v>0</v>
      </c>
      <c r="AM282" s="108">
        <f t="shared" si="247"/>
        <v>10627</v>
      </c>
      <c r="AN282" s="108">
        <f t="shared" si="247"/>
        <v>0</v>
      </c>
      <c r="AO282" s="108">
        <f t="shared" si="247"/>
        <v>8026</v>
      </c>
      <c r="AP282" s="108">
        <f t="shared" si="247"/>
        <v>0</v>
      </c>
      <c r="AQ282" s="108">
        <f t="shared" si="247"/>
        <v>18653</v>
      </c>
      <c r="AR282" s="108">
        <f t="shared" si="247"/>
        <v>0</v>
      </c>
      <c r="AS282" s="113"/>
      <c r="AT282" s="108">
        <f aca="true" t="shared" si="249" ref="AT282:BC282">AT283</f>
        <v>18653</v>
      </c>
      <c r="AU282" s="108">
        <f t="shared" si="249"/>
        <v>0</v>
      </c>
      <c r="AV282" s="108">
        <f t="shared" si="249"/>
        <v>0</v>
      </c>
      <c r="AW282" s="108">
        <f t="shared" si="249"/>
        <v>18653</v>
      </c>
      <c r="AX282" s="108">
        <f t="shared" si="249"/>
        <v>0</v>
      </c>
      <c r="AY282" s="108">
        <f t="shared" si="249"/>
        <v>0</v>
      </c>
      <c r="AZ282" s="108">
        <f t="shared" si="249"/>
        <v>0</v>
      </c>
      <c r="BA282" s="108">
        <f t="shared" si="249"/>
        <v>0</v>
      </c>
      <c r="BB282" s="108">
        <f t="shared" si="249"/>
        <v>18653</v>
      </c>
      <c r="BC282" s="108">
        <f t="shared" si="249"/>
        <v>0</v>
      </c>
    </row>
    <row r="283" spans="1:55" ht="33">
      <c r="A283" s="128"/>
      <c r="B283" s="133" t="s">
        <v>328</v>
      </c>
      <c r="C283" s="106" t="s">
        <v>349</v>
      </c>
      <c r="D283" s="106" t="s">
        <v>349</v>
      </c>
      <c r="E283" s="139" t="s">
        <v>405</v>
      </c>
      <c r="F283" s="106" t="s">
        <v>329</v>
      </c>
      <c r="G283" s="108"/>
      <c r="H283" s="108"/>
      <c r="I283" s="108"/>
      <c r="J283" s="112">
        <f>K283-G283</f>
        <v>19253</v>
      </c>
      <c r="K283" s="124">
        <v>19253</v>
      </c>
      <c r="L283" s="124"/>
      <c r="M283" s="124"/>
      <c r="N283" s="108">
        <v>20897</v>
      </c>
      <c r="O283" s="109"/>
      <c r="P283" s="112"/>
      <c r="Q283" s="112">
        <f>P283+N283</f>
        <v>20897</v>
      </c>
      <c r="R283" s="112">
        <f>O283</f>
        <v>0</v>
      </c>
      <c r="S283" s="112">
        <f>T283-Q283</f>
        <v>-10270</v>
      </c>
      <c r="T283" s="112">
        <v>10627</v>
      </c>
      <c r="U283" s="112">
        <f>R283</f>
        <v>0</v>
      </c>
      <c r="V283" s="112">
        <v>10627</v>
      </c>
      <c r="W283" s="112"/>
      <c r="X283" s="112"/>
      <c r="Y283" s="112">
        <f>W283+T283</f>
        <v>10627</v>
      </c>
      <c r="Z283" s="112">
        <f>X283+V283</f>
        <v>10627</v>
      </c>
      <c r="AA283" s="112"/>
      <c r="AB283" s="112"/>
      <c r="AC283" s="112">
        <f>AA283+Y283</f>
        <v>10627</v>
      </c>
      <c r="AD283" s="112">
        <f>AB283+Z283</f>
        <v>10627</v>
      </c>
      <c r="AE283" s="112"/>
      <c r="AF283" s="112"/>
      <c r="AG283" s="112"/>
      <c r="AH283" s="112">
        <f>AE283+AC283</f>
        <v>10627</v>
      </c>
      <c r="AI283" s="112"/>
      <c r="AJ283" s="112">
        <f>AG283+AD283</f>
        <v>10627</v>
      </c>
      <c r="AK283" s="113"/>
      <c r="AL283" s="113"/>
      <c r="AM283" s="112">
        <f>AK283+AH283</f>
        <v>10627</v>
      </c>
      <c r="AN283" s="112">
        <f>AI283</f>
        <v>0</v>
      </c>
      <c r="AO283" s="112">
        <f>AQ283-AM283</f>
        <v>8026</v>
      </c>
      <c r="AP283" s="112">
        <f>AR283-AN283</f>
        <v>0</v>
      </c>
      <c r="AQ283" s="112">
        <v>18653</v>
      </c>
      <c r="AR283" s="112"/>
      <c r="AS283" s="113"/>
      <c r="AT283" s="112">
        <v>18653</v>
      </c>
      <c r="AU283" s="112"/>
      <c r="AV283" s="113"/>
      <c r="AW283" s="108">
        <f>AT283+AV283</f>
        <v>18653</v>
      </c>
      <c r="AX283" s="112">
        <f>AU283</f>
        <v>0</v>
      </c>
      <c r="AY283" s="115"/>
      <c r="AZ283" s="115"/>
      <c r="BA283" s="115"/>
      <c r="BB283" s="112">
        <f>AW283+AY283+AZ283+BA283</f>
        <v>18653</v>
      </c>
      <c r="BC283" s="109">
        <f>AX283+AY283</f>
        <v>0</v>
      </c>
    </row>
    <row r="284" spans="1:55" ht="33">
      <c r="A284" s="128"/>
      <c r="B284" s="105" t="s">
        <v>373</v>
      </c>
      <c r="C284" s="106" t="s">
        <v>349</v>
      </c>
      <c r="D284" s="106" t="s">
        <v>349</v>
      </c>
      <c r="E284" s="139" t="s">
        <v>411</v>
      </c>
      <c r="F284" s="106"/>
      <c r="G284" s="108"/>
      <c r="H284" s="108"/>
      <c r="I284" s="108"/>
      <c r="J284" s="112"/>
      <c r="K284" s="124"/>
      <c r="L284" s="124"/>
      <c r="M284" s="124"/>
      <c r="N284" s="108"/>
      <c r="O284" s="109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3"/>
      <c r="AL284" s="113"/>
      <c r="AM284" s="112"/>
      <c r="AN284" s="112"/>
      <c r="AO284" s="112">
        <f>AO285</f>
        <v>3500</v>
      </c>
      <c r="AP284" s="112">
        <f aca="true" t="shared" si="250" ref="AP284:AR285">AP285</f>
        <v>0</v>
      </c>
      <c r="AQ284" s="112">
        <f t="shared" si="250"/>
        <v>3500</v>
      </c>
      <c r="AR284" s="112">
        <f t="shared" si="250"/>
        <v>0</v>
      </c>
      <c r="AS284" s="113"/>
      <c r="AT284" s="112">
        <f>AT285</f>
        <v>3500</v>
      </c>
      <c r="AU284" s="112">
        <f aca="true" t="shared" si="251" ref="AU284:BC285">AU285</f>
        <v>0</v>
      </c>
      <c r="AV284" s="112">
        <f t="shared" si="251"/>
        <v>0</v>
      </c>
      <c r="AW284" s="112">
        <f t="shared" si="251"/>
        <v>3500</v>
      </c>
      <c r="AX284" s="112">
        <f t="shared" si="251"/>
        <v>0</v>
      </c>
      <c r="AY284" s="112">
        <f t="shared" si="251"/>
        <v>0</v>
      </c>
      <c r="AZ284" s="112">
        <f t="shared" si="251"/>
        <v>0</v>
      </c>
      <c r="BA284" s="112">
        <f t="shared" si="251"/>
        <v>0</v>
      </c>
      <c r="BB284" s="112">
        <f t="shared" si="251"/>
        <v>3500</v>
      </c>
      <c r="BC284" s="112">
        <f t="shared" si="251"/>
        <v>0</v>
      </c>
    </row>
    <row r="285" spans="1:55" ht="66">
      <c r="A285" s="128"/>
      <c r="B285" s="105" t="s">
        <v>202</v>
      </c>
      <c r="C285" s="106" t="s">
        <v>349</v>
      </c>
      <c r="D285" s="106" t="s">
        <v>349</v>
      </c>
      <c r="E285" s="139" t="s">
        <v>201</v>
      </c>
      <c r="F285" s="106"/>
      <c r="G285" s="108"/>
      <c r="H285" s="108"/>
      <c r="I285" s="108"/>
      <c r="J285" s="112"/>
      <c r="K285" s="124"/>
      <c r="L285" s="124"/>
      <c r="M285" s="124"/>
      <c r="N285" s="108"/>
      <c r="O285" s="109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3"/>
      <c r="AL285" s="113"/>
      <c r="AM285" s="112"/>
      <c r="AN285" s="112"/>
      <c r="AO285" s="112">
        <f>AO286</f>
        <v>3500</v>
      </c>
      <c r="AP285" s="112">
        <f t="shared" si="250"/>
        <v>0</v>
      </c>
      <c r="AQ285" s="112">
        <f t="shared" si="250"/>
        <v>3500</v>
      </c>
      <c r="AR285" s="112">
        <f t="shared" si="250"/>
        <v>0</v>
      </c>
      <c r="AS285" s="113"/>
      <c r="AT285" s="112">
        <f>AT286</f>
        <v>3500</v>
      </c>
      <c r="AU285" s="112">
        <f t="shared" si="251"/>
        <v>0</v>
      </c>
      <c r="AV285" s="112">
        <f t="shared" si="251"/>
        <v>0</v>
      </c>
      <c r="AW285" s="112">
        <f t="shared" si="251"/>
        <v>3500</v>
      </c>
      <c r="AX285" s="112">
        <f t="shared" si="251"/>
        <v>0</v>
      </c>
      <c r="AY285" s="112">
        <f t="shared" si="251"/>
        <v>0</v>
      </c>
      <c r="AZ285" s="112">
        <f t="shared" si="251"/>
        <v>0</v>
      </c>
      <c r="BA285" s="112">
        <f t="shared" si="251"/>
        <v>0</v>
      </c>
      <c r="BB285" s="112">
        <f t="shared" si="251"/>
        <v>3500</v>
      </c>
      <c r="BC285" s="112">
        <f t="shared" si="251"/>
        <v>0</v>
      </c>
    </row>
    <row r="286" spans="1:55" ht="66">
      <c r="A286" s="128"/>
      <c r="B286" s="105" t="s">
        <v>332</v>
      </c>
      <c r="C286" s="106" t="s">
        <v>349</v>
      </c>
      <c r="D286" s="106" t="s">
        <v>349</v>
      </c>
      <c r="E286" s="139" t="s">
        <v>201</v>
      </c>
      <c r="F286" s="106" t="s">
        <v>333</v>
      </c>
      <c r="G286" s="108"/>
      <c r="H286" s="108"/>
      <c r="I286" s="108"/>
      <c r="J286" s="112"/>
      <c r="K286" s="124"/>
      <c r="L286" s="124"/>
      <c r="M286" s="124"/>
      <c r="N286" s="108"/>
      <c r="O286" s="109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3"/>
      <c r="AL286" s="113"/>
      <c r="AM286" s="112"/>
      <c r="AN286" s="112"/>
      <c r="AO286" s="112">
        <f>AQ286-AM286</f>
        <v>3500</v>
      </c>
      <c r="AP286" s="112">
        <f>AR286-AN286</f>
        <v>0</v>
      </c>
      <c r="AQ286" s="112">
        <v>3500</v>
      </c>
      <c r="AR286" s="112"/>
      <c r="AS286" s="113"/>
      <c r="AT286" s="112">
        <v>3500</v>
      </c>
      <c r="AU286" s="112"/>
      <c r="AV286" s="113"/>
      <c r="AW286" s="108">
        <f>AT286+AV286</f>
        <v>3500</v>
      </c>
      <c r="AX286" s="112">
        <f>AU286</f>
        <v>0</v>
      </c>
      <c r="AY286" s="115"/>
      <c r="AZ286" s="115"/>
      <c r="BA286" s="115"/>
      <c r="BB286" s="112">
        <f>AW286+AY286+AZ286+BA286</f>
        <v>3500</v>
      </c>
      <c r="BC286" s="109">
        <f>AX286+AY286</f>
        <v>0</v>
      </c>
    </row>
    <row r="287" spans="1:55" ht="16.5">
      <c r="A287" s="128"/>
      <c r="B287" s="133"/>
      <c r="C287" s="106"/>
      <c r="D287" s="106"/>
      <c r="E287" s="139"/>
      <c r="F287" s="106"/>
      <c r="G287" s="108"/>
      <c r="H287" s="108"/>
      <c r="I287" s="108"/>
      <c r="J287" s="112"/>
      <c r="K287" s="124"/>
      <c r="L287" s="124"/>
      <c r="M287" s="124"/>
      <c r="N287" s="108"/>
      <c r="O287" s="109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3"/>
      <c r="AL287" s="113"/>
      <c r="AM287" s="112"/>
      <c r="AN287" s="112"/>
      <c r="AO287" s="112"/>
      <c r="AP287" s="112"/>
      <c r="AQ287" s="112"/>
      <c r="AR287" s="112"/>
      <c r="AS287" s="113"/>
      <c r="AT287" s="112"/>
      <c r="AU287" s="112"/>
      <c r="AV287" s="113"/>
      <c r="AW287" s="108"/>
      <c r="AX287" s="112">
        <f>AU287</f>
        <v>0</v>
      </c>
      <c r="AY287" s="115"/>
      <c r="AZ287" s="115"/>
      <c r="BA287" s="115"/>
      <c r="BB287" s="124"/>
      <c r="BC287" s="115"/>
    </row>
    <row r="288" spans="1:55" s="5" customFormat="1" ht="60.75">
      <c r="A288" s="91">
        <v>910</v>
      </c>
      <c r="B288" s="92" t="s">
        <v>28</v>
      </c>
      <c r="C288" s="95"/>
      <c r="D288" s="95"/>
      <c r="E288" s="94"/>
      <c r="F288" s="95"/>
      <c r="G288" s="96">
        <f aca="true" t="shared" si="252" ref="G288:L288">G292+G308+G315+G321+G303</f>
        <v>6035</v>
      </c>
      <c r="H288" s="96">
        <f t="shared" si="252"/>
        <v>6035</v>
      </c>
      <c r="I288" s="96">
        <f t="shared" si="252"/>
        <v>0</v>
      </c>
      <c r="J288" s="96">
        <f t="shared" si="252"/>
        <v>138994</v>
      </c>
      <c r="K288" s="96">
        <f t="shared" si="252"/>
        <v>145029</v>
      </c>
      <c r="L288" s="96">
        <f t="shared" si="252"/>
        <v>0</v>
      </c>
      <c r="M288" s="96"/>
      <c r="N288" s="96">
        <f aca="true" t="shared" si="253" ref="N288:AE288">N292+N308+N315+N321+N303</f>
        <v>156987</v>
      </c>
      <c r="O288" s="96">
        <f t="shared" si="253"/>
        <v>0</v>
      </c>
      <c r="P288" s="96">
        <f t="shared" si="253"/>
        <v>0</v>
      </c>
      <c r="Q288" s="96">
        <f t="shared" si="253"/>
        <v>156987</v>
      </c>
      <c r="R288" s="96">
        <f t="shared" si="253"/>
        <v>0</v>
      </c>
      <c r="S288" s="96">
        <f t="shared" si="253"/>
        <v>-90816</v>
      </c>
      <c r="T288" s="96">
        <f t="shared" si="253"/>
        <v>66171</v>
      </c>
      <c r="U288" s="96">
        <f t="shared" si="253"/>
        <v>0</v>
      </c>
      <c r="V288" s="96">
        <f t="shared" si="253"/>
        <v>66171</v>
      </c>
      <c r="W288" s="96">
        <f t="shared" si="253"/>
        <v>0</v>
      </c>
      <c r="X288" s="96">
        <f t="shared" si="253"/>
        <v>0</v>
      </c>
      <c r="Y288" s="96">
        <f t="shared" si="253"/>
        <v>66171</v>
      </c>
      <c r="Z288" s="96">
        <f t="shared" si="253"/>
        <v>66171</v>
      </c>
      <c r="AA288" s="96">
        <f t="shared" si="253"/>
        <v>0</v>
      </c>
      <c r="AB288" s="96">
        <f t="shared" si="253"/>
        <v>0</v>
      </c>
      <c r="AC288" s="96">
        <f t="shared" si="253"/>
        <v>66171</v>
      </c>
      <c r="AD288" s="96">
        <f t="shared" si="253"/>
        <v>66171</v>
      </c>
      <c r="AE288" s="96">
        <f t="shared" si="253"/>
        <v>0</v>
      </c>
      <c r="AF288" s="96"/>
      <c r="AG288" s="96">
        <f>AG292+AG308+AG315+AG321+AG303</f>
        <v>0</v>
      </c>
      <c r="AH288" s="96">
        <f>AH292+AH308+AH315+AH321+AH303</f>
        <v>66171</v>
      </c>
      <c r="AI288" s="96"/>
      <c r="AJ288" s="96">
        <f>AJ292+AJ308+AJ315+AJ321+AJ303</f>
        <v>66171</v>
      </c>
      <c r="AK288" s="96">
        <f>AK292+AK308+AK315+AK321+AK303</f>
        <v>875</v>
      </c>
      <c r="AL288" s="96">
        <f>AL292+AL308+AL315+AL321+AL303</f>
        <v>875</v>
      </c>
      <c r="AM288" s="96">
        <f>AM292+AM308+AM315+AM321+AM303</f>
        <v>67046</v>
      </c>
      <c r="AN288" s="96">
        <f>AN292+AN308+AN315+AN321+AN303</f>
        <v>0</v>
      </c>
      <c r="AO288" s="96">
        <f>AO292+AO308+AO315+AO321+AO303+AO295+AO289</f>
        <v>76861</v>
      </c>
      <c r="AP288" s="96" t="e">
        <f>AP292+AP308+AP315+AP321+AP303+AP295+AP289</f>
        <v>#REF!</v>
      </c>
      <c r="AQ288" s="96">
        <f>AQ292+AQ308+AQ315+AQ321+AQ303+AQ295+AQ289</f>
        <v>143907</v>
      </c>
      <c r="AR288" s="96">
        <f>AR292+AR308+AR315+AR321+AR303+AR295+AR289</f>
        <v>6609</v>
      </c>
      <c r="AS288" s="144"/>
      <c r="AT288" s="96">
        <f aca="true" t="shared" si="254" ref="AT288:BC288">AT292+AT308+AT315+AT321+AT303+AT295+AT289</f>
        <v>143907</v>
      </c>
      <c r="AU288" s="96">
        <f t="shared" si="254"/>
        <v>6609</v>
      </c>
      <c r="AV288" s="96">
        <f t="shared" si="254"/>
        <v>0</v>
      </c>
      <c r="AW288" s="96">
        <f t="shared" si="254"/>
        <v>143907</v>
      </c>
      <c r="AX288" s="96">
        <f t="shared" si="254"/>
        <v>6609</v>
      </c>
      <c r="AY288" s="96">
        <f t="shared" si="254"/>
        <v>0</v>
      </c>
      <c r="AZ288" s="96">
        <f t="shared" si="254"/>
        <v>3058</v>
      </c>
      <c r="BA288" s="96">
        <f t="shared" si="254"/>
        <v>0</v>
      </c>
      <c r="BB288" s="96">
        <f t="shared" si="254"/>
        <v>146965</v>
      </c>
      <c r="BC288" s="96">
        <f t="shared" si="254"/>
        <v>6609</v>
      </c>
    </row>
    <row r="289" spans="1:55" s="5" customFormat="1" ht="37.5">
      <c r="A289" s="91"/>
      <c r="B289" s="99" t="s">
        <v>304</v>
      </c>
      <c r="C289" s="100" t="s">
        <v>321</v>
      </c>
      <c r="D289" s="100" t="s">
        <v>208</v>
      </c>
      <c r="E289" s="101"/>
      <c r="F289" s="100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116">
        <f>AO290</f>
        <v>12026</v>
      </c>
      <c r="AP289" s="116">
        <f aca="true" t="shared" si="255" ref="AP289:AR290">AP290</f>
        <v>0</v>
      </c>
      <c r="AQ289" s="116">
        <f t="shared" si="255"/>
        <v>12026</v>
      </c>
      <c r="AR289" s="116">
        <f t="shared" si="255"/>
        <v>0</v>
      </c>
      <c r="AS289" s="144"/>
      <c r="AT289" s="116">
        <f>AT290</f>
        <v>12026</v>
      </c>
      <c r="AU289" s="116">
        <f aca="true" t="shared" si="256" ref="AU289:BC290">AU290</f>
        <v>0</v>
      </c>
      <c r="AV289" s="116">
        <f t="shared" si="256"/>
        <v>0</v>
      </c>
      <c r="AW289" s="116">
        <f t="shared" si="256"/>
        <v>12026</v>
      </c>
      <c r="AX289" s="116">
        <f t="shared" si="256"/>
        <v>0</v>
      </c>
      <c r="AY289" s="116">
        <f t="shared" si="256"/>
        <v>0</v>
      </c>
      <c r="AZ289" s="116">
        <f t="shared" si="256"/>
        <v>730</v>
      </c>
      <c r="BA289" s="116">
        <f t="shared" si="256"/>
        <v>0</v>
      </c>
      <c r="BB289" s="116">
        <f t="shared" si="256"/>
        <v>12756</v>
      </c>
      <c r="BC289" s="116">
        <f t="shared" si="256"/>
        <v>0</v>
      </c>
    </row>
    <row r="290" spans="1:55" s="5" customFormat="1" ht="50.25">
      <c r="A290" s="91"/>
      <c r="B290" s="105" t="s">
        <v>305</v>
      </c>
      <c r="C290" s="106" t="s">
        <v>321</v>
      </c>
      <c r="D290" s="106" t="s">
        <v>208</v>
      </c>
      <c r="E290" s="111" t="s">
        <v>422</v>
      </c>
      <c r="F290" s="10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112">
        <f>AO291</f>
        <v>12026</v>
      </c>
      <c r="AP290" s="112">
        <f t="shared" si="255"/>
        <v>0</v>
      </c>
      <c r="AQ290" s="112">
        <f t="shared" si="255"/>
        <v>12026</v>
      </c>
      <c r="AR290" s="112">
        <f t="shared" si="255"/>
        <v>0</v>
      </c>
      <c r="AS290" s="144"/>
      <c r="AT290" s="112">
        <f>AT291</f>
        <v>12026</v>
      </c>
      <c r="AU290" s="112">
        <f t="shared" si="256"/>
        <v>0</v>
      </c>
      <c r="AV290" s="112">
        <f t="shared" si="256"/>
        <v>0</v>
      </c>
      <c r="AW290" s="112">
        <f t="shared" si="256"/>
        <v>12026</v>
      </c>
      <c r="AX290" s="112">
        <f t="shared" si="256"/>
        <v>0</v>
      </c>
      <c r="AY290" s="112">
        <f t="shared" si="256"/>
        <v>0</v>
      </c>
      <c r="AZ290" s="112">
        <f t="shared" si="256"/>
        <v>730</v>
      </c>
      <c r="BA290" s="112">
        <f t="shared" si="256"/>
        <v>0</v>
      </c>
      <c r="BB290" s="112">
        <f t="shared" si="256"/>
        <v>12756</v>
      </c>
      <c r="BC290" s="112">
        <f t="shared" si="256"/>
        <v>0</v>
      </c>
    </row>
    <row r="291" spans="1:55" s="5" customFormat="1" ht="66.75">
      <c r="A291" s="91"/>
      <c r="B291" s="105" t="s">
        <v>332</v>
      </c>
      <c r="C291" s="106" t="s">
        <v>321</v>
      </c>
      <c r="D291" s="106" t="s">
        <v>208</v>
      </c>
      <c r="E291" s="111" t="s">
        <v>422</v>
      </c>
      <c r="F291" s="106" t="s">
        <v>333</v>
      </c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112">
        <f>AQ291-AM291</f>
        <v>12026</v>
      </c>
      <c r="AP291" s="112"/>
      <c r="AQ291" s="112">
        <v>12026</v>
      </c>
      <c r="AR291" s="112"/>
      <c r="AS291" s="144"/>
      <c r="AT291" s="112">
        <v>12026</v>
      </c>
      <c r="AU291" s="112"/>
      <c r="AV291" s="144"/>
      <c r="AW291" s="108">
        <f>AT291+AV291</f>
        <v>12026</v>
      </c>
      <c r="AX291" s="112">
        <f>AU291</f>
        <v>0</v>
      </c>
      <c r="AY291" s="152"/>
      <c r="AZ291" s="112">
        <v>730</v>
      </c>
      <c r="BA291" s="152"/>
      <c r="BB291" s="112">
        <f>AW291+AY291+AZ291+BA291</f>
        <v>12756</v>
      </c>
      <c r="BC291" s="109">
        <f>AX291+AY291</f>
        <v>0</v>
      </c>
    </row>
    <row r="292" spans="1:55" s="5" customFormat="1" ht="37.5" hidden="1">
      <c r="A292" s="91"/>
      <c r="B292" s="99" t="s">
        <v>304</v>
      </c>
      <c r="C292" s="100" t="s">
        <v>321</v>
      </c>
      <c r="D292" s="100" t="s">
        <v>331</v>
      </c>
      <c r="E292" s="101"/>
      <c r="F292" s="100"/>
      <c r="G292" s="116">
        <f aca="true" t="shared" si="257" ref="G292:W293">G293</f>
        <v>6035</v>
      </c>
      <c r="H292" s="116">
        <f t="shared" si="257"/>
        <v>6035</v>
      </c>
      <c r="I292" s="116">
        <f t="shared" si="257"/>
        <v>0</v>
      </c>
      <c r="J292" s="116">
        <f t="shared" si="257"/>
        <v>24606</v>
      </c>
      <c r="K292" s="116">
        <f t="shared" si="257"/>
        <v>30641</v>
      </c>
      <c r="L292" s="116">
        <f t="shared" si="257"/>
        <v>0</v>
      </c>
      <c r="M292" s="116"/>
      <c r="N292" s="116">
        <f t="shared" si="257"/>
        <v>31092</v>
      </c>
      <c r="O292" s="116">
        <f t="shared" si="257"/>
        <v>0</v>
      </c>
      <c r="P292" s="116">
        <f t="shared" si="257"/>
        <v>0</v>
      </c>
      <c r="Q292" s="116">
        <f t="shared" si="257"/>
        <v>31092</v>
      </c>
      <c r="R292" s="116">
        <f t="shared" si="257"/>
        <v>0</v>
      </c>
      <c r="S292" s="116">
        <f t="shared" si="257"/>
        <v>-25326</v>
      </c>
      <c r="T292" s="116">
        <f t="shared" si="257"/>
        <v>5766</v>
      </c>
      <c r="U292" s="116">
        <f t="shared" si="257"/>
        <v>0</v>
      </c>
      <c r="V292" s="116">
        <f t="shared" si="257"/>
        <v>5766</v>
      </c>
      <c r="W292" s="116">
        <f t="shared" si="257"/>
        <v>0</v>
      </c>
      <c r="X292" s="116">
        <f aca="true" t="shared" si="258" ref="W292:AM293">X293</f>
        <v>0</v>
      </c>
      <c r="Y292" s="116">
        <f t="shared" si="258"/>
        <v>5766</v>
      </c>
      <c r="Z292" s="116">
        <f t="shared" si="258"/>
        <v>5766</v>
      </c>
      <c r="AA292" s="116">
        <f t="shared" si="258"/>
        <v>0</v>
      </c>
      <c r="AB292" s="116">
        <f t="shared" si="258"/>
        <v>0</v>
      </c>
      <c r="AC292" s="116">
        <f t="shared" si="258"/>
        <v>5766</v>
      </c>
      <c r="AD292" s="116">
        <f t="shared" si="258"/>
        <v>5766</v>
      </c>
      <c r="AE292" s="116">
        <f t="shared" si="258"/>
        <v>0</v>
      </c>
      <c r="AF292" s="116"/>
      <c r="AG292" s="116">
        <f t="shared" si="258"/>
        <v>0</v>
      </c>
      <c r="AH292" s="116">
        <f t="shared" si="258"/>
        <v>5766</v>
      </c>
      <c r="AI292" s="116"/>
      <c r="AJ292" s="116">
        <f t="shared" si="258"/>
        <v>5766</v>
      </c>
      <c r="AK292" s="116">
        <f t="shared" si="258"/>
        <v>0</v>
      </c>
      <c r="AL292" s="116">
        <f t="shared" si="258"/>
        <v>0</v>
      </c>
      <c r="AM292" s="116">
        <f t="shared" si="258"/>
        <v>5766</v>
      </c>
      <c r="AN292" s="116">
        <f aca="true" t="shared" si="259" ref="AK292:AR293">AN293</f>
        <v>0</v>
      </c>
      <c r="AO292" s="116">
        <f t="shared" si="259"/>
        <v>-5766</v>
      </c>
      <c r="AP292" s="116">
        <f t="shared" si="259"/>
        <v>0</v>
      </c>
      <c r="AQ292" s="116">
        <f t="shared" si="259"/>
        <v>0</v>
      </c>
      <c r="AR292" s="116">
        <f t="shared" si="259"/>
        <v>0</v>
      </c>
      <c r="AS292" s="144"/>
      <c r="AT292" s="116">
        <f>AT293</f>
        <v>0</v>
      </c>
      <c r="AU292" s="116">
        <f>AU293</f>
        <v>0</v>
      </c>
      <c r="AV292" s="144"/>
      <c r="AW292" s="108"/>
      <c r="AX292" s="112">
        <f>AU292</f>
        <v>0</v>
      </c>
      <c r="AY292" s="152"/>
      <c r="AZ292" s="152"/>
      <c r="BA292" s="152"/>
      <c r="BB292" s="124"/>
      <c r="BC292" s="152"/>
    </row>
    <row r="293" spans="1:55" s="5" customFormat="1" ht="50.25" hidden="1">
      <c r="A293" s="91"/>
      <c r="B293" s="105" t="s">
        <v>305</v>
      </c>
      <c r="C293" s="106" t="s">
        <v>321</v>
      </c>
      <c r="D293" s="106" t="s">
        <v>331</v>
      </c>
      <c r="E293" s="111" t="s">
        <v>422</v>
      </c>
      <c r="F293" s="106"/>
      <c r="G293" s="112">
        <f t="shared" si="257"/>
        <v>6035</v>
      </c>
      <c r="H293" s="112">
        <f t="shared" si="257"/>
        <v>6035</v>
      </c>
      <c r="I293" s="112">
        <f t="shared" si="257"/>
        <v>0</v>
      </c>
      <c r="J293" s="112">
        <f t="shared" si="257"/>
        <v>24606</v>
      </c>
      <c r="K293" s="112">
        <f t="shared" si="257"/>
        <v>30641</v>
      </c>
      <c r="L293" s="112">
        <f t="shared" si="257"/>
        <v>0</v>
      </c>
      <c r="M293" s="112"/>
      <c r="N293" s="112">
        <f t="shared" si="257"/>
        <v>31092</v>
      </c>
      <c r="O293" s="112">
        <f t="shared" si="257"/>
        <v>0</v>
      </c>
      <c r="P293" s="112">
        <f t="shared" si="257"/>
        <v>0</v>
      </c>
      <c r="Q293" s="112">
        <f t="shared" si="257"/>
        <v>31092</v>
      </c>
      <c r="R293" s="112">
        <f t="shared" si="257"/>
        <v>0</v>
      </c>
      <c r="S293" s="112">
        <f t="shared" si="257"/>
        <v>-25326</v>
      </c>
      <c r="T293" s="112">
        <f t="shared" si="257"/>
        <v>5766</v>
      </c>
      <c r="U293" s="112">
        <f t="shared" si="257"/>
        <v>0</v>
      </c>
      <c r="V293" s="112">
        <f t="shared" si="257"/>
        <v>5766</v>
      </c>
      <c r="W293" s="112">
        <f t="shared" si="258"/>
        <v>0</v>
      </c>
      <c r="X293" s="112">
        <f t="shared" si="258"/>
        <v>0</v>
      </c>
      <c r="Y293" s="112">
        <f t="shared" si="258"/>
        <v>5766</v>
      </c>
      <c r="Z293" s="112">
        <f t="shared" si="258"/>
        <v>5766</v>
      </c>
      <c r="AA293" s="112">
        <f t="shared" si="258"/>
        <v>0</v>
      </c>
      <c r="AB293" s="112">
        <f t="shared" si="258"/>
        <v>0</v>
      </c>
      <c r="AC293" s="112">
        <f t="shared" si="258"/>
        <v>5766</v>
      </c>
      <c r="AD293" s="112">
        <f t="shared" si="258"/>
        <v>5766</v>
      </c>
      <c r="AE293" s="112">
        <f t="shared" si="258"/>
        <v>0</v>
      </c>
      <c r="AF293" s="112"/>
      <c r="AG293" s="112">
        <f t="shared" si="258"/>
        <v>0</v>
      </c>
      <c r="AH293" s="112">
        <f t="shared" si="258"/>
        <v>5766</v>
      </c>
      <c r="AI293" s="112"/>
      <c r="AJ293" s="112">
        <f t="shared" si="258"/>
        <v>5766</v>
      </c>
      <c r="AK293" s="112">
        <f t="shared" si="259"/>
        <v>0</v>
      </c>
      <c r="AL293" s="112">
        <f t="shared" si="259"/>
        <v>0</v>
      </c>
      <c r="AM293" s="112">
        <f t="shared" si="259"/>
        <v>5766</v>
      </c>
      <c r="AN293" s="112">
        <f t="shared" si="259"/>
        <v>0</v>
      </c>
      <c r="AO293" s="112">
        <f t="shared" si="259"/>
        <v>-5766</v>
      </c>
      <c r="AP293" s="112">
        <f t="shared" si="259"/>
        <v>0</v>
      </c>
      <c r="AQ293" s="112">
        <f t="shared" si="259"/>
        <v>0</v>
      </c>
      <c r="AR293" s="112">
        <f t="shared" si="259"/>
        <v>0</v>
      </c>
      <c r="AS293" s="144"/>
      <c r="AT293" s="112">
        <f>AT294</f>
        <v>0</v>
      </c>
      <c r="AU293" s="112">
        <f>AU294</f>
        <v>0</v>
      </c>
      <c r="AV293" s="144"/>
      <c r="AW293" s="108"/>
      <c r="AX293" s="112">
        <f>AU293</f>
        <v>0</v>
      </c>
      <c r="AY293" s="152"/>
      <c r="AZ293" s="152"/>
      <c r="BA293" s="152"/>
      <c r="BB293" s="124"/>
      <c r="BC293" s="152"/>
    </row>
    <row r="294" spans="1:55" s="5" customFormat="1" ht="66.75" hidden="1">
      <c r="A294" s="91"/>
      <c r="B294" s="105" t="s">
        <v>332</v>
      </c>
      <c r="C294" s="106" t="s">
        <v>321</v>
      </c>
      <c r="D294" s="106" t="s">
        <v>331</v>
      </c>
      <c r="E294" s="111" t="s">
        <v>422</v>
      </c>
      <c r="F294" s="106" t="s">
        <v>333</v>
      </c>
      <c r="G294" s="112">
        <f>H294+I294</f>
        <v>6035</v>
      </c>
      <c r="H294" s="112">
        <f>1509+1498+1682+1346</f>
        <v>6035</v>
      </c>
      <c r="I294" s="112"/>
      <c r="J294" s="112">
        <f>K294-G294</f>
        <v>24606</v>
      </c>
      <c r="K294" s="112">
        <v>30641</v>
      </c>
      <c r="L294" s="112"/>
      <c r="M294" s="112"/>
      <c r="N294" s="112">
        <v>31092</v>
      </c>
      <c r="O294" s="97"/>
      <c r="P294" s="112"/>
      <c r="Q294" s="112">
        <f>P294+N294</f>
        <v>31092</v>
      </c>
      <c r="R294" s="112">
        <f>O294</f>
        <v>0</v>
      </c>
      <c r="S294" s="112">
        <f>T294-Q294</f>
        <v>-25326</v>
      </c>
      <c r="T294" s="112">
        <v>5766</v>
      </c>
      <c r="U294" s="112"/>
      <c r="V294" s="112">
        <v>5766</v>
      </c>
      <c r="W294" s="112"/>
      <c r="X294" s="112"/>
      <c r="Y294" s="112">
        <f>W294+T294</f>
        <v>5766</v>
      </c>
      <c r="Z294" s="112">
        <f>X294+V294</f>
        <v>5766</v>
      </c>
      <c r="AA294" s="112"/>
      <c r="AB294" s="112"/>
      <c r="AC294" s="112">
        <f>AA294+Y294</f>
        <v>5766</v>
      </c>
      <c r="AD294" s="112">
        <f>AB294+Z294</f>
        <v>5766</v>
      </c>
      <c r="AE294" s="112"/>
      <c r="AF294" s="112"/>
      <c r="AG294" s="112"/>
      <c r="AH294" s="112">
        <f>AE294+AC294</f>
        <v>5766</v>
      </c>
      <c r="AI294" s="112"/>
      <c r="AJ294" s="112">
        <f>AG294+AD294</f>
        <v>5766</v>
      </c>
      <c r="AK294" s="144"/>
      <c r="AL294" s="144"/>
      <c r="AM294" s="112">
        <f>AK294+AH294</f>
        <v>5766</v>
      </c>
      <c r="AN294" s="112">
        <f>AI294</f>
        <v>0</v>
      </c>
      <c r="AO294" s="112">
        <f>AQ294-AM294</f>
        <v>-5766</v>
      </c>
      <c r="AP294" s="112">
        <f>AR294-AN294</f>
        <v>0</v>
      </c>
      <c r="AQ294" s="112"/>
      <c r="AR294" s="112"/>
      <c r="AS294" s="144"/>
      <c r="AT294" s="112"/>
      <c r="AU294" s="112"/>
      <c r="AV294" s="144"/>
      <c r="AW294" s="108"/>
      <c r="AX294" s="112">
        <f>AU294</f>
        <v>0</v>
      </c>
      <c r="AY294" s="152"/>
      <c r="AZ294" s="152"/>
      <c r="BA294" s="152"/>
      <c r="BB294" s="124"/>
      <c r="BC294" s="152"/>
    </row>
    <row r="295" spans="1:55" s="14" customFormat="1" ht="37.5">
      <c r="A295" s="120"/>
      <c r="B295" s="99" t="s">
        <v>8</v>
      </c>
      <c r="C295" s="100" t="s">
        <v>324</v>
      </c>
      <c r="D295" s="100" t="s">
        <v>343</v>
      </c>
      <c r="E295" s="101"/>
      <c r="F295" s="100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6"/>
      <c r="AI295" s="116"/>
      <c r="AJ295" s="116"/>
      <c r="AK295" s="120"/>
      <c r="AL295" s="120"/>
      <c r="AM295" s="116"/>
      <c r="AN295" s="116"/>
      <c r="AO295" s="116">
        <f>AO299+AO296</f>
        <v>31776</v>
      </c>
      <c r="AP295" s="116" t="e">
        <f>AP299+AP296</f>
        <v>#REF!</v>
      </c>
      <c r="AQ295" s="116">
        <f>AQ299+AQ296</f>
        <v>31776</v>
      </c>
      <c r="AR295" s="116">
        <f>AR299+AR296</f>
        <v>0</v>
      </c>
      <c r="AS295" s="120"/>
      <c r="AT295" s="116">
        <f aca="true" t="shared" si="260" ref="AT295:BC295">AT299+AT296</f>
        <v>31776</v>
      </c>
      <c r="AU295" s="116">
        <f t="shared" si="260"/>
        <v>0</v>
      </c>
      <c r="AV295" s="116">
        <f t="shared" si="260"/>
        <v>0</v>
      </c>
      <c r="AW295" s="116">
        <f t="shared" si="260"/>
        <v>31776</v>
      </c>
      <c r="AX295" s="116">
        <f t="shared" si="260"/>
        <v>0</v>
      </c>
      <c r="AY295" s="116">
        <f t="shared" si="260"/>
        <v>0</v>
      </c>
      <c r="AZ295" s="116">
        <f t="shared" si="260"/>
        <v>2328</v>
      </c>
      <c r="BA295" s="116">
        <f t="shared" si="260"/>
        <v>0</v>
      </c>
      <c r="BB295" s="116">
        <f t="shared" si="260"/>
        <v>34104</v>
      </c>
      <c r="BC295" s="116">
        <f t="shared" si="260"/>
        <v>0</v>
      </c>
    </row>
    <row r="296" spans="1:55" s="14" customFormat="1" ht="31.5" customHeight="1">
      <c r="A296" s="120"/>
      <c r="B296" s="105" t="s">
        <v>310</v>
      </c>
      <c r="C296" s="106" t="s">
        <v>324</v>
      </c>
      <c r="D296" s="106" t="s">
        <v>343</v>
      </c>
      <c r="E296" s="111" t="s">
        <v>396</v>
      </c>
      <c r="F296" s="106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04"/>
      <c r="AL296" s="104"/>
      <c r="AM296" s="112"/>
      <c r="AN296" s="112"/>
      <c r="AO296" s="112">
        <f aca="true" t="shared" si="261" ref="AO296:AQ297">AO297</f>
        <v>13936</v>
      </c>
      <c r="AP296" s="112">
        <f t="shared" si="261"/>
        <v>0</v>
      </c>
      <c r="AQ296" s="112">
        <f t="shared" si="261"/>
        <v>13936</v>
      </c>
      <c r="AR296" s="112"/>
      <c r="AS296" s="120"/>
      <c r="AT296" s="112">
        <f>AT297</f>
        <v>13936</v>
      </c>
      <c r="AU296" s="112">
        <f aca="true" t="shared" si="262" ref="AU296:BC297">AU297</f>
        <v>0</v>
      </c>
      <c r="AV296" s="112">
        <f t="shared" si="262"/>
        <v>0</v>
      </c>
      <c r="AW296" s="112">
        <f t="shared" si="262"/>
        <v>13936</v>
      </c>
      <c r="AX296" s="112">
        <f t="shared" si="262"/>
        <v>0</v>
      </c>
      <c r="AY296" s="112">
        <f t="shared" si="262"/>
        <v>0</v>
      </c>
      <c r="AZ296" s="112">
        <f t="shared" si="262"/>
        <v>1653</v>
      </c>
      <c r="BA296" s="112">
        <f t="shared" si="262"/>
        <v>0</v>
      </c>
      <c r="BB296" s="112">
        <f t="shared" si="262"/>
        <v>15589</v>
      </c>
      <c r="BC296" s="112">
        <f t="shared" si="262"/>
        <v>0</v>
      </c>
    </row>
    <row r="297" spans="1:55" s="14" customFormat="1" ht="127.5" customHeight="1">
      <c r="A297" s="120"/>
      <c r="B297" s="105" t="s">
        <v>268</v>
      </c>
      <c r="C297" s="106" t="s">
        <v>324</v>
      </c>
      <c r="D297" s="106" t="s">
        <v>343</v>
      </c>
      <c r="E297" s="111" t="s">
        <v>267</v>
      </c>
      <c r="F297" s="106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04"/>
      <c r="AL297" s="104"/>
      <c r="AM297" s="112"/>
      <c r="AN297" s="112"/>
      <c r="AO297" s="112">
        <f t="shared" si="261"/>
        <v>13936</v>
      </c>
      <c r="AP297" s="112">
        <f t="shared" si="261"/>
        <v>0</v>
      </c>
      <c r="AQ297" s="112">
        <f t="shared" si="261"/>
        <v>13936</v>
      </c>
      <c r="AR297" s="112">
        <f>AR298</f>
        <v>0</v>
      </c>
      <c r="AS297" s="120"/>
      <c r="AT297" s="112">
        <f>AT298</f>
        <v>13936</v>
      </c>
      <c r="AU297" s="112">
        <f t="shared" si="262"/>
        <v>0</v>
      </c>
      <c r="AV297" s="112">
        <f t="shared" si="262"/>
        <v>0</v>
      </c>
      <c r="AW297" s="112">
        <f t="shared" si="262"/>
        <v>13936</v>
      </c>
      <c r="AX297" s="112">
        <f t="shared" si="262"/>
        <v>0</v>
      </c>
      <c r="AY297" s="112">
        <f t="shared" si="262"/>
        <v>0</v>
      </c>
      <c r="AZ297" s="112">
        <f t="shared" si="262"/>
        <v>1653</v>
      </c>
      <c r="BA297" s="112">
        <f t="shared" si="262"/>
        <v>0</v>
      </c>
      <c r="BB297" s="112">
        <f t="shared" si="262"/>
        <v>15589</v>
      </c>
      <c r="BC297" s="112">
        <f t="shared" si="262"/>
        <v>0</v>
      </c>
    </row>
    <row r="298" spans="1:55" s="14" customFormat="1" ht="99.75">
      <c r="A298" s="120"/>
      <c r="B298" s="105" t="s">
        <v>66</v>
      </c>
      <c r="C298" s="106" t="s">
        <v>324</v>
      </c>
      <c r="D298" s="106" t="s">
        <v>343</v>
      </c>
      <c r="E298" s="111" t="s">
        <v>267</v>
      </c>
      <c r="F298" s="106" t="s">
        <v>54</v>
      </c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04"/>
      <c r="AL298" s="104"/>
      <c r="AM298" s="112"/>
      <c r="AN298" s="112"/>
      <c r="AO298" s="112">
        <f>AQ298-AM298</f>
        <v>13936</v>
      </c>
      <c r="AP298" s="112">
        <f>AR298-AN298</f>
        <v>0</v>
      </c>
      <c r="AQ298" s="112">
        <v>13936</v>
      </c>
      <c r="AR298" s="112"/>
      <c r="AS298" s="120"/>
      <c r="AT298" s="112">
        <v>13936</v>
      </c>
      <c r="AU298" s="112"/>
      <c r="AV298" s="120"/>
      <c r="AW298" s="108">
        <f>AT298+AV298</f>
        <v>13936</v>
      </c>
      <c r="AX298" s="112">
        <f>AU298</f>
        <v>0</v>
      </c>
      <c r="AY298" s="122"/>
      <c r="AZ298" s="112">
        <v>1653</v>
      </c>
      <c r="BA298" s="122"/>
      <c r="BB298" s="112">
        <f>AW298+AY298+AZ298+BA298</f>
        <v>15589</v>
      </c>
      <c r="BC298" s="109">
        <f>AX298+AY298</f>
        <v>0</v>
      </c>
    </row>
    <row r="299" spans="1:55" s="5" customFormat="1" ht="33.75">
      <c r="A299" s="91"/>
      <c r="B299" s="105" t="s">
        <v>373</v>
      </c>
      <c r="C299" s="106" t="s">
        <v>324</v>
      </c>
      <c r="D299" s="106" t="s">
        <v>343</v>
      </c>
      <c r="E299" s="111" t="s">
        <v>411</v>
      </c>
      <c r="F299" s="106"/>
      <c r="G299" s="112"/>
      <c r="H299" s="112"/>
      <c r="I299" s="112"/>
      <c r="J299" s="112"/>
      <c r="K299" s="112"/>
      <c r="L299" s="112"/>
      <c r="M299" s="112"/>
      <c r="N299" s="112"/>
      <c r="O299" s="97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44"/>
      <c r="AL299" s="144"/>
      <c r="AM299" s="112"/>
      <c r="AN299" s="112"/>
      <c r="AO299" s="112">
        <f>AO300</f>
        <v>17840</v>
      </c>
      <c r="AP299" s="112" t="e">
        <f>AP300</f>
        <v>#REF!</v>
      </c>
      <c r="AQ299" s="112">
        <f>AQ300</f>
        <v>17840</v>
      </c>
      <c r="AR299" s="112">
        <f>AR300</f>
        <v>0</v>
      </c>
      <c r="AS299" s="144"/>
      <c r="AT299" s="112">
        <f aca="true" t="shared" si="263" ref="AT299:BC299">AT300</f>
        <v>17840</v>
      </c>
      <c r="AU299" s="112">
        <f t="shared" si="263"/>
        <v>0</v>
      </c>
      <c r="AV299" s="112">
        <f t="shared" si="263"/>
        <v>0</v>
      </c>
      <c r="AW299" s="112">
        <f t="shared" si="263"/>
        <v>17840</v>
      </c>
      <c r="AX299" s="112">
        <f t="shared" si="263"/>
        <v>0</v>
      </c>
      <c r="AY299" s="112">
        <f t="shared" si="263"/>
        <v>0</v>
      </c>
      <c r="AZ299" s="112">
        <f t="shared" si="263"/>
        <v>675</v>
      </c>
      <c r="BA299" s="112">
        <f t="shared" si="263"/>
        <v>0</v>
      </c>
      <c r="BB299" s="112">
        <f t="shared" si="263"/>
        <v>18515</v>
      </c>
      <c r="BC299" s="112">
        <f t="shared" si="263"/>
        <v>0</v>
      </c>
    </row>
    <row r="300" spans="1:55" s="5" customFormat="1" ht="66.75">
      <c r="A300" s="91"/>
      <c r="B300" s="133" t="s">
        <v>173</v>
      </c>
      <c r="C300" s="106" t="s">
        <v>324</v>
      </c>
      <c r="D300" s="106" t="s">
        <v>343</v>
      </c>
      <c r="E300" s="111" t="s">
        <v>174</v>
      </c>
      <c r="F300" s="106"/>
      <c r="G300" s="112"/>
      <c r="H300" s="112"/>
      <c r="I300" s="112"/>
      <c r="J300" s="112"/>
      <c r="K300" s="112"/>
      <c r="L300" s="112"/>
      <c r="M300" s="112"/>
      <c r="N300" s="112"/>
      <c r="O300" s="97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44"/>
      <c r="AL300" s="144"/>
      <c r="AM300" s="112"/>
      <c r="AN300" s="112"/>
      <c r="AO300" s="112">
        <f>AO301+AO302</f>
        <v>17840</v>
      </c>
      <c r="AP300" s="112" t="e">
        <f>AP301+AP302</f>
        <v>#REF!</v>
      </c>
      <c r="AQ300" s="112">
        <f>AQ301+AQ302</f>
        <v>17840</v>
      </c>
      <c r="AR300" s="112">
        <f>AR301+AR302</f>
        <v>0</v>
      </c>
      <c r="AS300" s="144"/>
      <c r="AT300" s="112">
        <f aca="true" t="shared" si="264" ref="AT300:BC300">AT301+AT302</f>
        <v>17840</v>
      </c>
      <c r="AU300" s="112">
        <f t="shared" si="264"/>
        <v>0</v>
      </c>
      <c r="AV300" s="112">
        <f t="shared" si="264"/>
        <v>0</v>
      </c>
      <c r="AW300" s="112">
        <f t="shared" si="264"/>
        <v>17840</v>
      </c>
      <c r="AX300" s="112">
        <f t="shared" si="264"/>
        <v>0</v>
      </c>
      <c r="AY300" s="112">
        <f t="shared" si="264"/>
        <v>0</v>
      </c>
      <c r="AZ300" s="112">
        <f t="shared" si="264"/>
        <v>675</v>
      </c>
      <c r="BA300" s="112">
        <f t="shared" si="264"/>
        <v>0</v>
      </c>
      <c r="BB300" s="112">
        <f t="shared" si="264"/>
        <v>18515</v>
      </c>
      <c r="BC300" s="112">
        <f t="shared" si="264"/>
        <v>0</v>
      </c>
    </row>
    <row r="301" spans="1:55" s="5" customFormat="1" ht="66.75">
      <c r="A301" s="91"/>
      <c r="B301" s="105" t="s">
        <v>332</v>
      </c>
      <c r="C301" s="106" t="s">
        <v>324</v>
      </c>
      <c r="D301" s="106" t="s">
        <v>343</v>
      </c>
      <c r="E301" s="111" t="s">
        <v>174</v>
      </c>
      <c r="F301" s="106" t="s">
        <v>333</v>
      </c>
      <c r="G301" s="112"/>
      <c r="H301" s="112"/>
      <c r="I301" s="112"/>
      <c r="J301" s="112"/>
      <c r="K301" s="112"/>
      <c r="L301" s="112"/>
      <c r="M301" s="112"/>
      <c r="N301" s="112"/>
      <c r="O301" s="97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44"/>
      <c r="AL301" s="144"/>
      <c r="AM301" s="112"/>
      <c r="AN301" s="112"/>
      <c r="AO301" s="112">
        <f>AQ301-AM301</f>
        <v>1000</v>
      </c>
      <c r="AP301" s="112" t="e">
        <f>#REF!</f>
        <v>#REF!</v>
      </c>
      <c r="AQ301" s="112">
        <v>1000</v>
      </c>
      <c r="AR301" s="112"/>
      <c r="AS301" s="144"/>
      <c r="AT301" s="112">
        <v>1000</v>
      </c>
      <c r="AU301" s="112"/>
      <c r="AV301" s="144"/>
      <c r="AW301" s="108">
        <f>AT301+AV301</f>
        <v>1000</v>
      </c>
      <c r="AX301" s="112">
        <f>AU301</f>
        <v>0</v>
      </c>
      <c r="AY301" s="152"/>
      <c r="AZ301" s="112">
        <v>672</v>
      </c>
      <c r="BA301" s="152"/>
      <c r="BB301" s="112">
        <f>AW301+AY301+AZ301+BA301</f>
        <v>1672</v>
      </c>
      <c r="BC301" s="109">
        <f>AX301+AY301</f>
        <v>0</v>
      </c>
    </row>
    <row r="302" spans="1:55" s="5" customFormat="1" ht="192" customHeight="1">
      <c r="A302" s="91"/>
      <c r="B302" s="105" t="s">
        <v>290</v>
      </c>
      <c r="C302" s="106" t="s">
        <v>324</v>
      </c>
      <c r="D302" s="106" t="s">
        <v>343</v>
      </c>
      <c r="E302" s="111" t="s">
        <v>174</v>
      </c>
      <c r="F302" s="106" t="s">
        <v>264</v>
      </c>
      <c r="G302" s="112"/>
      <c r="H302" s="112"/>
      <c r="I302" s="112"/>
      <c r="J302" s="112"/>
      <c r="K302" s="112"/>
      <c r="L302" s="112"/>
      <c r="M302" s="112"/>
      <c r="N302" s="112"/>
      <c r="O302" s="97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44"/>
      <c r="AL302" s="144"/>
      <c r="AM302" s="112"/>
      <c r="AN302" s="112"/>
      <c r="AO302" s="112">
        <f>AQ302-AM302</f>
        <v>16840</v>
      </c>
      <c r="AP302" s="112" t="e">
        <f>#REF!</f>
        <v>#REF!</v>
      </c>
      <c r="AQ302" s="112">
        <v>16840</v>
      </c>
      <c r="AR302" s="112"/>
      <c r="AS302" s="144"/>
      <c r="AT302" s="112">
        <v>16840</v>
      </c>
      <c r="AU302" s="112"/>
      <c r="AV302" s="144"/>
      <c r="AW302" s="108">
        <f>AT302+AV302</f>
        <v>16840</v>
      </c>
      <c r="AX302" s="112">
        <f>AU302</f>
        <v>0</v>
      </c>
      <c r="AY302" s="152"/>
      <c r="AZ302" s="112">
        <v>3</v>
      </c>
      <c r="BA302" s="152"/>
      <c r="BB302" s="112">
        <f>AW302+AY302+AZ302+BA302</f>
        <v>16843</v>
      </c>
      <c r="BC302" s="109">
        <f>AX302+AY302</f>
        <v>0</v>
      </c>
    </row>
    <row r="303" spans="1:55" s="5" customFormat="1" ht="20.25">
      <c r="A303" s="91"/>
      <c r="B303" s="99" t="s">
        <v>375</v>
      </c>
      <c r="C303" s="100" t="s">
        <v>293</v>
      </c>
      <c r="D303" s="100" t="s">
        <v>321</v>
      </c>
      <c r="E303" s="165"/>
      <c r="F303" s="100"/>
      <c r="G303" s="116">
        <f>G304</f>
        <v>0</v>
      </c>
      <c r="H303" s="116">
        <f aca="true" t="shared" si="265" ref="H303:W304">H304</f>
        <v>0</v>
      </c>
      <c r="I303" s="116">
        <f t="shared" si="265"/>
        <v>0</v>
      </c>
      <c r="J303" s="116">
        <f t="shared" si="265"/>
        <v>30397</v>
      </c>
      <c r="K303" s="116">
        <f t="shared" si="265"/>
        <v>30397</v>
      </c>
      <c r="L303" s="116">
        <f t="shared" si="265"/>
        <v>0</v>
      </c>
      <c r="M303" s="116"/>
      <c r="N303" s="116">
        <f t="shared" si="265"/>
        <v>36394</v>
      </c>
      <c r="O303" s="116">
        <f t="shared" si="265"/>
        <v>0</v>
      </c>
      <c r="P303" s="116">
        <f t="shared" si="265"/>
        <v>0</v>
      </c>
      <c r="Q303" s="116">
        <f t="shared" si="265"/>
        <v>36394</v>
      </c>
      <c r="R303" s="116">
        <f t="shared" si="265"/>
        <v>0</v>
      </c>
      <c r="S303" s="116">
        <f aca="true" t="shared" si="266" ref="S303:Z303">S304+S306</f>
        <v>-8559</v>
      </c>
      <c r="T303" s="116">
        <f t="shared" si="266"/>
        <v>27835</v>
      </c>
      <c r="U303" s="116">
        <f t="shared" si="266"/>
        <v>0</v>
      </c>
      <c r="V303" s="116">
        <f t="shared" si="266"/>
        <v>27835</v>
      </c>
      <c r="W303" s="116">
        <f t="shared" si="266"/>
        <v>0</v>
      </c>
      <c r="X303" s="116">
        <f t="shared" si="266"/>
        <v>0</v>
      </c>
      <c r="Y303" s="116">
        <f t="shared" si="266"/>
        <v>27835</v>
      </c>
      <c r="Z303" s="116">
        <f t="shared" si="266"/>
        <v>27835</v>
      </c>
      <c r="AA303" s="116">
        <f aca="true" t="shared" si="267" ref="AA303:AJ303">AA304+AA306</f>
        <v>0</v>
      </c>
      <c r="AB303" s="116">
        <f t="shared" si="267"/>
        <v>0</v>
      </c>
      <c r="AC303" s="116">
        <f t="shared" si="267"/>
        <v>27835</v>
      </c>
      <c r="AD303" s="116">
        <f t="shared" si="267"/>
        <v>27835</v>
      </c>
      <c r="AE303" s="116">
        <f t="shared" si="267"/>
        <v>0</v>
      </c>
      <c r="AF303" s="116"/>
      <c r="AG303" s="116">
        <f t="shared" si="267"/>
        <v>0</v>
      </c>
      <c r="AH303" s="116">
        <f t="shared" si="267"/>
        <v>27835</v>
      </c>
      <c r="AI303" s="116"/>
      <c r="AJ303" s="116">
        <f t="shared" si="267"/>
        <v>27835</v>
      </c>
      <c r="AK303" s="116">
        <f aca="true" t="shared" si="268" ref="AK303:AR303">AK304+AK306</f>
        <v>0</v>
      </c>
      <c r="AL303" s="116">
        <f t="shared" si="268"/>
        <v>0</v>
      </c>
      <c r="AM303" s="116">
        <f t="shared" si="268"/>
        <v>27835</v>
      </c>
      <c r="AN303" s="116">
        <f t="shared" si="268"/>
        <v>0</v>
      </c>
      <c r="AO303" s="116">
        <f t="shared" si="268"/>
        <v>-6358</v>
      </c>
      <c r="AP303" s="116">
        <f t="shared" si="268"/>
        <v>0</v>
      </c>
      <c r="AQ303" s="116">
        <f t="shared" si="268"/>
        <v>21477</v>
      </c>
      <c r="AR303" s="116">
        <f t="shared" si="268"/>
        <v>0</v>
      </c>
      <c r="AS303" s="144"/>
      <c r="AT303" s="116">
        <f aca="true" t="shared" si="269" ref="AT303:BC303">AT304+AT306</f>
        <v>21477</v>
      </c>
      <c r="AU303" s="116">
        <f t="shared" si="269"/>
        <v>0</v>
      </c>
      <c r="AV303" s="116">
        <f t="shared" si="269"/>
        <v>0</v>
      </c>
      <c r="AW303" s="116">
        <f t="shared" si="269"/>
        <v>21477</v>
      </c>
      <c r="AX303" s="116">
        <f t="shared" si="269"/>
        <v>0</v>
      </c>
      <c r="AY303" s="116">
        <f t="shared" si="269"/>
        <v>0</v>
      </c>
      <c r="AZ303" s="116">
        <f t="shared" si="269"/>
        <v>0</v>
      </c>
      <c r="BA303" s="116">
        <f t="shared" si="269"/>
        <v>0</v>
      </c>
      <c r="BB303" s="116">
        <f t="shared" si="269"/>
        <v>21477</v>
      </c>
      <c r="BC303" s="116">
        <f t="shared" si="269"/>
        <v>0</v>
      </c>
    </row>
    <row r="304" spans="1:55" s="5" customFormat="1" ht="33.75" hidden="1">
      <c r="A304" s="91"/>
      <c r="B304" s="105" t="s">
        <v>376</v>
      </c>
      <c r="C304" s="106" t="s">
        <v>293</v>
      </c>
      <c r="D304" s="106" t="s">
        <v>321</v>
      </c>
      <c r="E304" s="132" t="s">
        <v>7</v>
      </c>
      <c r="F304" s="106"/>
      <c r="G304" s="112">
        <f>G305</f>
        <v>0</v>
      </c>
      <c r="H304" s="112">
        <f t="shared" si="265"/>
        <v>0</v>
      </c>
      <c r="I304" s="112">
        <f t="shared" si="265"/>
        <v>0</v>
      </c>
      <c r="J304" s="112">
        <f t="shared" si="265"/>
        <v>30397</v>
      </c>
      <c r="K304" s="112">
        <f t="shared" si="265"/>
        <v>30397</v>
      </c>
      <c r="L304" s="112">
        <f t="shared" si="265"/>
        <v>0</v>
      </c>
      <c r="M304" s="112"/>
      <c r="N304" s="112">
        <f t="shared" si="265"/>
        <v>36394</v>
      </c>
      <c r="O304" s="112">
        <f t="shared" si="265"/>
        <v>0</v>
      </c>
      <c r="P304" s="112">
        <f t="shared" si="265"/>
        <v>0</v>
      </c>
      <c r="Q304" s="112">
        <f t="shared" si="265"/>
        <v>36394</v>
      </c>
      <c r="R304" s="112">
        <f t="shared" si="265"/>
        <v>0</v>
      </c>
      <c r="S304" s="112">
        <f t="shared" si="265"/>
        <v>-36394</v>
      </c>
      <c r="T304" s="112">
        <f t="shared" si="265"/>
        <v>0</v>
      </c>
      <c r="U304" s="112">
        <f t="shared" si="265"/>
        <v>0</v>
      </c>
      <c r="V304" s="112">
        <f t="shared" si="265"/>
        <v>0</v>
      </c>
      <c r="W304" s="112">
        <f t="shared" si="265"/>
        <v>0</v>
      </c>
      <c r="X304" s="112">
        <f aca="true" t="shared" si="270" ref="X304:AR304">X305</f>
        <v>0</v>
      </c>
      <c r="Y304" s="112">
        <f t="shared" si="270"/>
        <v>0</v>
      </c>
      <c r="Z304" s="112">
        <f t="shared" si="270"/>
        <v>0</v>
      </c>
      <c r="AA304" s="112">
        <f t="shared" si="270"/>
        <v>0</v>
      </c>
      <c r="AB304" s="112">
        <f t="shared" si="270"/>
        <v>0</v>
      </c>
      <c r="AC304" s="112">
        <f t="shared" si="270"/>
        <v>0</v>
      </c>
      <c r="AD304" s="112">
        <f t="shared" si="270"/>
        <v>0</v>
      </c>
      <c r="AE304" s="112">
        <f t="shared" si="270"/>
        <v>0</v>
      </c>
      <c r="AF304" s="112"/>
      <c r="AG304" s="112">
        <f t="shared" si="270"/>
        <v>0</v>
      </c>
      <c r="AH304" s="112">
        <f t="shared" si="270"/>
        <v>0</v>
      </c>
      <c r="AI304" s="112"/>
      <c r="AJ304" s="112">
        <f t="shared" si="270"/>
        <v>0</v>
      </c>
      <c r="AK304" s="112">
        <f t="shared" si="270"/>
        <v>0</v>
      </c>
      <c r="AL304" s="112">
        <f t="shared" si="270"/>
        <v>0</v>
      </c>
      <c r="AM304" s="112">
        <f t="shared" si="270"/>
        <v>0</v>
      </c>
      <c r="AN304" s="112">
        <f t="shared" si="270"/>
        <v>0</v>
      </c>
      <c r="AO304" s="112">
        <f t="shared" si="270"/>
        <v>0</v>
      </c>
      <c r="AP304" s="112">
        <f t="shared" si="270"/>
        <v>0</v>
      </c>
      <c r="AQ304" s="112">
        <f t="shared" si="270"/>
        <v>0</v>
      </c>
      <c r="AR304" s="112">
        <f t="shared" si="270"/>
        <v>0</v>
      </c>
      <c r="AS304" s="144"/>
      <c r="AT304" s="112">
        <f aca="true" t="shared" si="271" ref="AT304:BC304">AT305</f>
        <v>0</v>
      </c>
      <c r="AU304" s="112">
        <f t="shared" si="271"/>
        <v>0</v>
      </c>
      <c r="AV304" s="112">
        <f t="shared" si="271"/>
        <v>0</v>
      </c>
      <c r="AW304" s="112">
        <f t="shared" si="271"/>
        <v>0</v>
      </c>
      <c r="AX304" s="112">
        <f t="shared" si="271"/>
        <v>0</v>
      </c>
      <c r="AY304" s="112">
        <f t="shared" si="271"/>
        <v>0</v>
      </c>
      <c r="AZ304" s="112">
        <f t="shared" si="271"/>
        <v>0</v>
      </c>
      <c r="BA304" s="112">
        <f t="shared" si="271"/>
        <v>0</v>
      </c>
      <c r="BB304" s="112">
        <f t="shared" si="271"/>
        <v>0</v>
      </c>
      <c r="BC304" s="112">
        <f t="shared" si="271"/>
        <v>0</v>
      </c>
    </row>
    <row r="305" spans="1:55" s="5" customFormat="1" ht="20.25" hidden="1">
      <c r="A305" s="91"/>
      <c r="B305" s="105" t="s">
        <v>0</v>
      </c>
      <c r="C305" s="106" t="s">
        <v>293</v>
      </c>
      <c r="D305" s="106" t="s">
        <v>321</v>
      </c>
      <c r="E305" s="132" t="s">
        <v>7</v>
      </c>
      <c r="F305" s="106" t="s">
        <v>370</v>
      </c>
      <c r="G305" s="112"/>
      <c r="H305" s="112"/>
      <c r="I305" s="112"/>
      <c r="J305" s="112">
        <f>K305-G305</f>
        <v>30397</v>
      </c>
      <c r="K305" s="112">
        <v>30397</v>
      </c>
      <c r="L305" s="112"/>
      <c r="M305" s="112"/>
      <c r="N305" s="112">
        <v>36394</v>
      </c>
      <c r="O305" s="97"/>
      <c r="P305" s="112"/>
      <c r="Q305" s="112">
        <f>P305+N305</f>
        <v>36394</v>
      </c>
      <c r="R305" s="112">
        <f>O305</f>
        <v>0</v>
      </c>
      <c r="S305" s="112">
        <f>T305-Q305</f>
        <v>-36394</v>
      </c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44"/>
      <c r="AT305" s="112"/>
      <c r="AU305" s="112"/>
      <c r="AV305" s="112"/>
      <c r="AW305" s="112"/>
      <c r="AX305" s="112"/>
      <c r="AY305" s="112"/>
      <c r="AZ305" s="112"/>
      <c r="BA305" s="112"/>
      <c r="BB305" s="112"/>
      <c r="BC305" s="112"/>
    </row>
    <row r="306" spans="1:55" s="5" customFormat="1" ht="33.75">
      <c r="A306" s="91"/>
      <c r="B306" s="105" t="s">
        <v>376</v>
      </c>
      <c r="C306" s="106" t="s">
        <v>293</v>
      </c>
      <c r="D306" s="106" t="s">
        <v>321</v>
      </c>
      <c r="E306" s="132" t="s">
        <v>103</v>
      </c>
      <c r="F306" s="106"/>
      <c r="G306" s="112"/>
      <c r="H306" s="112"/>
      <c r="I306" s="112"/>
      <c r="J306" s="112"/>
      <c r="K306" s="112"/>
      <c r="L306" s="112"/>
      <c r="M306" s="112"/>
      <c r="N306" s="112"/>
      <c r="O306" s="97"/>
      <c r="P306" s="112"/>
      <c r="Q306" s="112"/>
      <c r="R306" s="112"/>
      <c r="S306" s="112">
        <f aca="true" t="shared" si="272" ref="S306:AR306">S307</f>
        <v>27835</v>
      </c>
      <c r="T306" s="112">
        <f t="shared" si="272"/>
        <v>27835</v>
      </c>
      <c r="U306" s="112">
        <f t="shared" si="272"/>
        <v>0</v>
      </c>
      <c r="V306" s="112">
        <f t="shared" si="272"/>
        <v>27835</v>
      </c>
      <c r="W306" s="112">
        <f t="shared" si="272"/>
        <v>0</v>
      </c>
      <c r="X306" s="112">
        <f t="shared" si="272"/>
        <v>0</v>
      </c>
      <c r="Y306" s="112">
        <f t="shared" si="272"/>
        <v>27835</v>
      </c>
      <c r="Z306" s="112">
        <f t="shared" si="272"/>
        <v>27835</v>
      </c>
      <c r="AA306" s="112">
        <f t="shared" si="272"/>
        <v>0</v>
      </c>
      <c r="AB306" s="112">
        <f t="shared" si="272"/>
        <v>0</v>
      </c>
      <c r="AC306" s="112">
        <f t="shared" si="272"/>
        <v>27835</v>
      </c>
      <c r="AD306" s="112">
        <f t="shared" si="272"/>
        <v>27835</v>
      </c>
      <c r="AE306" s="112">
        <f t="shared" si="272"/>
        <v>0</v>
      </c>
      <c r="AF306" s="112"/>
      <c r="AG306" s="112">
        <f t="shared" si="272"/>
        <v>0</v>
      </c>
      <c r="AH306" s="112">
        <f t="shared" si="272"/>
        <v>27835</v>
      </c>
      <c r="AI306" s="112"/>
      <c r="AJ306" s="112">
        <f t="shared" si="272"/>
        <v>27835</v>
      </c>
      <c r="AK306" s="112">
        <f t="shared" si="272"/>
        <v>0</v>
      </c>
      <c r="AL306" s="112">
        <f t="shared" si="272"/>
        <v>0</v>
      </c>
      <c r="AM306" s="112">
        <f t="shared" si="272"/>
        <v>27835</v>
      </c>
      <c r="AN306" s="112">
        <f t="shared" si="272"/>
        <v>0</v>
      </c>
      <c r="AO306" s="112">
        <f t="shared" si="272"/>
        <v>-6358</v>
      </c>
      <c r="AP306" s="112">
        <f t="shared" si="272"/>
        <v>0</v>
      </c>
      <c r="AQ306" s="112">
        <f t="shared" si="272"/>
        <v>21477</v>
      </c>
      <c r="AR306" s="112">
        <f t="shared" si="272"/>
        <v>0</v>
      </c>
      <c r="AS306" s="144"/>
      <c r="AT306" s="112">
        <f aca="true" t="shared" si="273" ref="AT306:BC306">AT307</f>
        <v>21477</v>
      </c>
      <c r="AU306" s="112">
        <f t="shared" si="273"/>
        <v>0</v>
      </c>
      <c r="AV306" s="112">
        <f t="shared" si="273"/>
        <v>0</v>
      </c>
      <c r="AW306" s="112">
        <f t="shared" si="273"/>
        <v>21477</v>
      </c>
      <c r="AX306" s="112">
        <f t="shared" si="273"/>
        <v>0</v>
      </c>
      <c r="AY306" s="112">
        <f t="shared" si="273"/>
        <v>0</v>
      </c>
      <c r="AZ306" s="112">
        <f t="shared" si="273"/>
        <v>0</v>
      </c>
      <c r="BA306" s="112">
        <f t="shared" si="273"/>
        <v>0</v>
      </c>
      <c r="BB306" s="112">
        <f t="shared" si="273"/>
        <v>21477</v>
      </c>
      <c r="BC306" s="112">
        <f t="shared" si="273"/>
        <v>0</v>
      </c>
    </row>
    <row r="307" spans="1:55" s="5" customFormat="1" ht="20.25">
      <c r="A307" s="91"/>
      <c r="B307" s="105" t="s">
        <v>0</v>
      </c>
      <c r="C307" s="106" t="s">
        <v>293</v>
      </c>
      <c r="D307" s="106" t="s">
        <v>321</v>
      </c>
      <c r="E307" s="132" t="s">
        <v>103</v>
      </c>
      <c r="F307" s="106" t="s">
        <v>370</v>
      </c>
      <c r="G307" s="112"/>
      <c r="H307" s="112"/>
      <c r="I307" s="112"/>
      <c r="J307" s="112"/>
      <c r="K307" s="112"/>
      <c r="L307" s="112"/>
      <c r="M307" s="112"/>
      <c r="N307" s="112"/>
      <c r="O307" s="97"/>
      <c r="P307" s="112"/>
      <c r="Q307" s="112"/>
      <c r="R307" s="112"/>
      <c r="S307" s="112">
        <f>T307-Q307</f>
        <v>27835</v>
      </c>
      <c r="T307" s="112">
        <v>27835</v>
      </c>
      <c r="U307" s="112"/>
      <c r="V307" s="112">
        <v>27835</v>
      </c>
      <c r="W307" s="112"/>
      <c r="X307" s="112"/>
      <c r="Y307" s="112">
        <f>W307+T307</f>
        <v>27835</v>
      </c>
      <c r="Z307" s="112">
        <f>X307+V307</f>
        <v>27835</v>
      </c>
      <c r="AA307" s="112"/>
      <c r="AB307" s="112"/>
      <c r="AC307" s="112">
        <f>AA307+Y307</f>
        <v>27835</v>
      </c>
      <c r="AD307" s="112">
        <f>AB307+Z307</f>
        <v>27835</v>
      </c>
      <c r="AE307" s="112"/>
      <c r="AF307" s="112"/>
      <c r="AG307" s="112"/>
      <c r="AH307" s="112">
        <f>AE307+AC307</f>
        <v>27835</v>
      </c>
      <c r="AI307" s="112"/>
      <c r="AJ307" s="112">
        <f>AG307+AD307</f>
        <v>27835</v>
      </c>
      <c r="AK307" s="144"/>
      <c r="AL307" s="144"/>
      <c r="AM307" s="112">
        <f>AK307+AH307</f>
        <v>27835</v>
      </c>
      <c r="AN307" s="112">
        <f>AI307</f>
        <v>0</v>
      </c>
      <c r="AO307" s="112">
        <f>AQ307-AM307</f>
        <v>-6358</v>
      </c>
      <c r="AP307" s="112">
        <f>AR307-AN307</f>
        <v>0</v>
      </c>
      <c r="AQ307" s="112">
        <v>21477</v>
      </c>
      <c r="AR307" s="112"/>
      <c r="AS307" s="144"/>
      <c r="AT307" s="112">
        <v>21477</v>
      </c>
      <c r="AU307" s="112"/>
      <c r="AV307" s="144"/>
      <c r="AW307" s="108">
        <f>AT307+AV307</f>
        <v>21477</v>
      </c>
      <c r="AX307" s="112">
        <f>AU307</f>
        <v>0</v>
      </c>
      <c r="AY307" s="152"/>
      <c r="AZ307" s="152"/>
      <c r="BA307" s="152"/>
      <c r="BB307" s="112">
        <f>AW307+AY307+AZ307+BA307</f>
        <v>21477</v>
      </c>
      <c r="BC307" s="109">
        <f>AX307+AY307</f>
        <v>0</v>
      </c>
    </row>
    <row r="308" spans="1:55" s="5" customFormat="1" ht="37.5">
      <c r="A308" s="91"/>
      <c r="B308" s="99" t="s">
        <v>371</v>
      </c>
      <c r="C308" s="100" t="s">
        <v>293</v>
      </c>
      <c r="D308" s="100" t="s">
        <v>322</v>
      </c>
      <c r="E308" s="101"/>
      <c r="F308" s="100"/>
      <c r="G308" s="116">
        <f>G309</f>
        <v>0</v>
      </c>
      <c r="H308" s="116">
        <f aca="true" t="shared" si="274" ref="H308:R309">H309</f>
        <v>0</v>
      </c>
      <c r="I308" s="116">
        <f t="shared" si="274"/>
        <v>0</v>
      </c>
      <c r="J308" s="116">
        <f t="shared" si="274"/>
        <v>37610</v>
      </c>
      <c r="K308" s="116">
        <f t="shared" si="274"/>
        <v>37610</v>
      </c>
      <c r="L308" s="116">
        <f t="shared" si="274"/>
        <v>0</v>
      </c>
      <c r="M308" s="116"/>
      <c r="N308" s="116">
        <f t="shared" si="274"/>
        <v>40351</v>
      </c>
      <c r="O308" s="116">
        <f t="shared" si="274"/>
        <v>0</v>
      </c>
      <c r="P308" s="116">
        <f t="shared" si="274"/>
        <v>0</v>
      </c>
      <c r="Q308" s="116">
        <f t="shared" si="274"/>
        <v>40351</v>
      </c>
      <c r="R308" s="116">
        <f t="shared" si="274"/>
        <v>0</v>
      </c>
      <c r="S308" s="116">
        <f aca="true" t="shared" si="275" ref="S308:Z308">S309+S311</f>
        <v>-18387</v>
      </c>
      <c r="T308" s="116">
        <f t="shared" si="275"/>
        <v>21964</v>
      </c>
      <c r="U308" s="116">
        <f t="shared" si="275"/>
        <v>0</v>
      </c>
      <c r="V308" s="116">
        <f t="shared" si="275"/>
        <v>22006</v>
      </c>
      <c r="W308" s="116">
        <f t="shared" si="275"/>
        <v>0</v>
      </c>
      <c r="X308" s="116">
        <f t="shared" si="275"/>
        <v>0</v>
      </c>
      <c r="Y308" s="116">
        <f t="shared" si="275"/>
        <v>21964</v>
      </c>
      <c r="Z308" s="116">
        <f t="shared" si="275"/>
        <v>22006</v>
      </c>
      <c r="AA308" s="116">
        <f aca="true" t="shared" si="276" ref="AA308:AJ308">AA309+AA311</f>
        <v>0</v>
      </c>
      <c r="AB308" s="116">
        <f t="shared" si="276"/>
        <v>0</v>
      </c>
      <c r="AC308" s="116">
        <f t="shared" si="276"/>
        <v>21964</v>
      </c>
      <c r="AD308" s="116">
        <f t="shared" si="276"/>
        <v>22006</v>
      </c>
      <c r="AE308" s="116">
        <f t="shared" si="276"/>
        <v>0</v>
      </c>
      <c r="AF308" s="116"/>
      <c r="AG308" s="116">
        <f t="shared" si="276"/>
        <v>0</v>
      </c>
      <c r="AH308" s="116">
        <f t="shared" si="276"/>
        <v>21964</v>
      </c>
      <c r="AI308" s="116"/>
      <c r="AJ308" s="116">
        <f t="shared" si="276"/>
        <v>22006</v>
      </c>
      <c r="AK308" s="116">
        <f>AK309+AK311</f>
        <v>0</v>
      </c>
      <c r="AL308" s="116">
        <f>AL309+AL311</f>
        <v>0</v>
      </c>
      <c r="AM308" s="116">
        <f>AM309+AM311</f>
        <v>21964</v>
      </c>
      <c r="AN308" s="116">
        <f>AN309+AN311</f>
        <v>0</v>
      </c>
      <c r="AO308" s="116">
        <f>AO309+AO311+AO313</f>
        <v>34972</v>
      </c>
      <c r="AP308" s="116">
        <f>AP309+AP311+AP313</f>
        <v>0</v>
      </c>
      <c r="AQ308" s="116">
        <f>AQ309+AQ311+AQ313</f>
        <v>56936</v>
      </c>
      <c r="AR308" s="116">
        <f>AR309+AR311+AR313</f>
        <v>6609</v>
      </c>
      <c r="AS308" s="144"/>
      <c r="AT308" s="116">
        <f aca="true" t="shared" si="277" ref="AT308:BC308">AT309+AT311+AT313</f>
        <v>56936</v>
      </c>
      <c r="AU308" s="116">
        <f t="shared" si="277"/>
        <v>6609</v>
      </c>
      <c r="AV308" s="116">
        <f t="shared" si="277"/>
        <v>0</v>
      </c>
      <c r="AW308" s="116">
        <f t="shared" si="277"/>
        <v>56936</v>
      </c>
      <c r="AX308" s="116">
        <f t="shared" si="277"/>
        <v>6609</v>
      </c>
      <c r="AY308" s="116">
        <f t="shared" si="277"/>
        <v>0</v>
      </c>
      <c r="AZ308" s="116">
        <f t="shared" si="277"/>
        <v>0</v>
      </c>
      <c r="BA308" s="116">
        <f t="shared" si="277"/>
        <v>0</v>
      </c>
      <c r="BB308" s="116">
        <f t="shared" si="277"/>
        <v>56936</v>
      </c>
      <c r="BC308" s="116">
        <f t="shared" si="277"/>
        <v>6609</v>
      </c>
    </row>
    <row r="309" spans="1:55" s="5" customFormat="1" ht="33.75" hidden="1">
      <c r="A309" s="91"/>
      <c r="B309" s="105" t="s">
        <v>372</v>
      </c>
      <c r="C309" s="106" t="s">
        <v>293</v>
      </c>
      <c r="D309" s="106" t="s">
        <v>322</v>
      </c>
      <c r="E309" s="111" t="s">
        <v>451</v>
      </c>
      <c r="F309" s="106"/>
      <c r="G309" s="112">
        <f>G310</f>
        <v>0</v>
      </c>
      <c r="H309" s="112">
        <f t="shared" si="274"/>
        <v>0</v>
      </c>
      <c r="I309" s="112">
        <f t="shared" si="274"/>
        <v>0</v>
      </c>
      <c r="J309" s="112">
        <f t="shared" si="274"/>
        <v>37610</v>
      </c>
      <c r="K309" s="112">
        <f t="shared" si="274"/>
        <v>37610</v>
      </c>
      <c r="L309" s="112">
        <f t="shared" si="274"/>
        <v>0</v>
      </c>
      <c r="M309" s="112"/>
      <c r="N309" s="112">
        <f t="shared" si="274"/>
        <v>40351</v>
      </c>
      <c r="O309" s="112">
        <f t="shared" si="274"/>
        <v>0</v>
      </c>
      <c r="P309" s="112">
        <f t="shared" si="274"/>
        <v>0</v>
      </c>
      <c r="Q309" s="112">
        <f t="shared" si="274"/>
        <v>40351</v>
      </c>
      <c r="R309" s="112">
        <f t="shared" si="274"/>
        <v>0</v>
      </c>
      <c r="S309" s="112">
        <f aca="true" t="shared" si="278" ref="S309:AR309">S310</f>
        <v>-40351</v>
      </c>
      <c r="T309" s="112">
        <f t="shared" si="278"/>
        <v>0</v>
      </c>
      <c r="U309" s="112">
        <f t="shared" si="278"/>
        <v>0</v>
      </c>
      <c r="V309" s="112">
        <f t="shared" si="278"/>
        <v>0</v>
      </c>
      <c r="W309" s="112">
        <f t="shared" si="278"/>
        <v>0</v>
      </c>
      <c r="X309" s="112">
        <f t="shared" si="278"/>
        <v>0</v>
      </c>
      <c r="Y309" s="112">
        <f t="shared" si="278"/>
        <v>0</v>
      </c>
      <c r="Z309" s="112">
        <f t="shared" si="278"/>
        <v>0</v>
      </c>
      <c r="AA309" s="112">
        <f t="shared" si="278"/>
        <v>0</v>
      </c>
      <c r="AB309" s="112">
        <f t="shared" si="278"/>
        <v>0</v>
      </c>
      <c r="AC309" s="112">
        <f t="shared" si="278"/>
        <v>0</v>
      </c>
      <c r="AD309" s="112">
        <f t="shared" si="278"/>
        <v>0</v>
      </c>
      <c r="AE309" s="112">
        <f t="shared" si="278"/>
        <v>0</v>
      </c>
      <c r="AF309" s="112"/>
      <c r="AG309" s="112">
        <f t="shared" si="278"/>
        <v>0</v>
      </c>
      <c r="AH309" s="112">
        <f t="shared" si="278"/>
        <v>0</v>
      </c>
      <c r="AI309" s="112"/>
      <c r="AJ309" s="112">
        <f t="shared" si="278"/>
        <v>0</v>
      </c>
      <c r="AK309" s="112">
        <f t="shared" si="278"/>
        <v>0</v>
      </c>
      <c r="AL309" s="112">
        <f t="shared" si="278"/>
        <v>0</v>
      </c>
      <c r="AM309" s="112">
        <f t="shared" si="278"/>
        <v>0</v>
      </c>
      <c r="AN309" s="112">
        <f t="shared" si="278"/>
        <v>0</v>
      </c>
      <c r="AO309" s="112">
        <f t="shared" si="278"/>
        <v>0</v>
      </c>
      <c r="AP309" s="112">
        <f t="shared" si="278"/>
        <v>0</v>
      </c>
      <c r="AQ309" s="112">
        <f t="shared" si="278"/>
        <v>0</v>
      </c>
      <c r="AR309" s="112">
        <f t="shared" si="278"/>
        <v>0</v>
      </c>
      <c r="AS309" s="144"/>
      <c r="AT309" s="112">
        <f aca="true" t="shared" si="279" ref="AT309:BC309">AT310</f>
        <v>0</v>
      </c>
      <c r="AU309" s="112">
        <f t="shared" si="279"/>
        <v>0</v>
      </c>
      <c r="AV309" s="112">
        <f t="shared" si="279"/>
        <v>0</v>
      </c>
      <c r="AW309" s="112">
        <f t="shared" si="279"/>
        <v>0</v>
      </c>
      <c r="AX309" s="112">
        <f t="shared" si="279"/>
        <v>0</v>
      </c>
      <c r="AY309" s="112">
        <f t="shared" si="279"/>
        <v>0</v>
      </c>
      <c r="AZ309" s="112">
        <f t="shared" si="279"/>
        <v>0</v>
      </c>
      <c r="BA309" s="112">
        <f t="shared" si="279"/>
        <v>0</v>
      </c>
      <c r="BB309" s="112">
        <f t="shared" si="279"/>
        <v>0</v>
      </c>
      <c r="BC309" s="112">
        <f t="shared" si="279"/>
        <v>0</v>
      </c>
    </row>
    <row r="310" spans="1:55" s="5" customFormat="1" ht="33.75" hidden="1">
      <c r="A310" s="91"/>
      <c r="B310" s="105" t="s">
        <v>328</v>
      </c>
      <c r="C310" s="106" t="s">
        <v>293</v>
      </c>
      <c r="D310" s="106" t="s">
        <v>322</v>
      </c>
      <c r="E310" s="111" t="s">
        <v>451</v>
      </c>
      <c r="F310" s="106" t="s">
        <v>329</v>
      </c>
      <c r="G310" s="96"/>
      <c r="H310" s="143"/>
      <c r="I310" s="143"/>
      <c r="J310" s="112">
        <f>K310-G310</f>
        <v>37610</v>
      </c>
      <c r="K310" s="108">
        <v>37610</v>
      </c>
      <c r="L310" s="108"/>
      <c r="M310" s="108"/>
      <c r="N310" s="112">
        <v>40351</v>
      </c>
      <c r="O310" s="97"/>
      <c r="P310" s="112"/>
      <c r="Q310" s="112">
        <f>P310+N310</f>
        <v>40351</v>
      </c>
      <c r="R310" s="112">
        <f>O310</f>
        <v>0</v>
      </c>
      <c r="S310" s="112">
        <f>T310-Q310</f>
        <v>-40351</v>
      </c>
      <c r="T310" s="112"/>
      <c r="U310" s="112">
        <f>R310</f>
        <v>0</v>
      </c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44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</row>
    <row r="311" spans="1:55" s="5" customFormat="1" ht="33.75">
      <c r="A311" s="91"/>
      <c r="B311" s="105" t="s">
        <v>372</v>
      </c>
      <c r="C311" s="106" t="s">
        <v>293</v>
      </c>
      <c r="D311" s="106" t="s">
        <v>322</v>
      </c>
      <c r="E311" s="111" t="s">
        <v>63</v>
      </c>
      <c r="F311" s="106"/>
      <c r="G311" s="96"/>
      <c r="H311" s="143"/>
      <c r="I311" s="143"/>
      <c r="J311" s="112"/>
      <c r="K311" s="108"/>
      <c r="L311" s="108"/>
      <c r="M311" s="108"/>
      <c r="N311" s="112"/>
      <c r="O311" s="97"/>
      <c r="P311" s="112"/>
      <c r="Q311" s="112"/>
      <c r="R311" s="112"/>
      <c r="S311" s="112">
        <f aca="true" t="shared" si="280" ref="S311:AR311">S312</f>
        <v>21964</v>
      </c>
      <c r="T311" s="112">
        <f t="shared" si="280"/>
        <v>21964</v>
      </c>
      <c r="U311" s="112">
        <f t="shared" si="280"/>
        <v>0</v>
      </c>
      <c r="V311" s="112">
        <f t="shared" si="280"/>
        <v>22006</v>
      </c>
      <c r="W311" s="112">
        <f t="shared" si="280"/>
        <v>0</v>
      </c>
      <c r="X311" s="112">
        <f t="shared" si="280"/>
        <v>0</v>
      </c>
      <c r="Y311" s="112">
        <f t="shared" si="280"/>
        <v>21964</v>
      </c>
      <c r="Z311" s="112">
        <f t="shared" si="280"/>
        <v>22006</v>
      </c>
      <c r="AA311" s="112">
        <f t="shared" si="280"/>
        <v>0</v>
      </c>
      <c r="AB311" s="112">
        <f t="shared" si="280"/>
        <v>0</v>
      </c>
      <c r="AC311" s="112">
        <f t="shared" si="280"/>
        <v>21964</v>
      </c>
      <c r="AD311" s="112">
        <f t="shared" si="280"/>
        <v>22006</v>
      </c>
      <c r="AE311" s="112">
        <f t="shared" si="280"/>
        <v>0</v>
      </c>
      <c r="AF311" s="112"/>
      <c r="AG311" s="112">
        <f t="shared" si="280"/>
        <v>0</v>
      </c>
      <c r="AH311" s="112">
        <f t="shared" si="280"/>
        <v>21964</v>
      </c>
      <c r="AI311" s="112"/>
      <c r="AJ311" s="112">
        <f t="shared" si="280"/>
        <v>22006</v>
      </c>
      <c r="AK311" s="112">
        <f t="shared" si="280"/>
        <v>0</v>
      </c>
      <c r="AL311" s="112">
        <f t="shared" si="280"/>
        <v>0</v>
      </c>
      <c r="AM311" s="112">
        <f t="shared" si="280"/>
        <v>21964</v>
      </c>
      <c r="AN311" s="112">
        <f t="shared" si="280"/>
        <v>0</v>
      </c>
      <c r="AO311" s="112">
        <f t="shared" si="280"/>
        <v>28363</v>
      </c>
      <c r="AP311" s="112">
        <f t="shared" si="280"/>
        <v>0</v>
      </c>
      <c r="AQ311" s="112">
        <f t="shared" si="280"/>
        <v>50327</v>
      </c>
      <c r="AR311" s="112">
        <f t="shared" si="280"/>
        <v>0</v>
      </c>
      <c r="AS311" s="144"/>
      <c r="AT311" s="112">
        <f aca="true" t="shared" si="281" ref="AT311:BC311">AT312</f>
        <v>50327</v>
      </c>
      <c r="AU311" s="112">
        <f t="shared" si="281"/>
        <v>0</v>
      </c>
      <c r="AV311" s="112">
        <f t="shared" si="281"/>
        <v>0</v>
      </c>
      <c r="AW311" s="112">
        <f t="shared" si="281"/>
        <v>50327</v>
      </c>
      <c r="AX311" s="112">
        <f t="shared" si="281"/>
        <v>0</v>
      </c>
      <c r="AY311" s="112">
        <f t="shared" si="281"/>
        <v>0</v>
      </c>
      <c r="AZ311" s="112">
        <f t="shared" si="281"/>
        <v>0</v>
      </c>
      <c r="BA311" s="112">
        <f t="shared" si="281"/>
        <v>0</v>
      </c>
      <c r="BB311" s="112">
        <f t="shared" si="281"/>
        <v>50327</v>
      </c>
      <c r="BC311" s="112">
        <f t="shared" si="281"/>
        <v>0</v>
      </c>
    </row>
    <row r="312" spans="1:55" s="5" customFormat="1" ht="33.75">
      <c r="A312" s="91"/>
      <c r="B312" s="105" t="s">
        <v>328</v>
      </c>
      <c r="C312" s="106" t="s">
        <v>293</v>
      </c>
      <c r="D312" s="106" t="s">
        <v>322</v>
      </c>
      <c r="E312" s="111" t="s">
        <v>63</v>
      </c>
      <c r="F312" s="106" t="s">
        <v>329</v>
      </c>
      <c r="G312" s="96"/>
      <c r="H312" s="143"/>
      <c r="I312" s="143"/>
      <c r="J312" s="112"/>
      <c r="K312" s="108"/>
      <c r="L312" s="108"/>
      <c r="M312" s="108"/>
      <c r="N312" s="112"/>
      <c r="O312" s="97"/>
      <c r="P312" s="112"/>
      <c r="Q312" s="112"/>
      <c r="R312" s="112"/>
      <c r="S312" s="112">
        <f>T312-Q312</f>
        <v>21964</v>
      </c>
      <c r="T312" s="112">
        <v>21964</v>
      </c>
      <c r="U312" s="112"/>
      <c r="V312" s="112">
        <v>22006</v>
      </c>
      <c r="W312" s="112"/>
      <c r="X312" s="112"/>
      <c r="Y312" s="112">
        <f>W312+T312</f>
        <v>21964</v>
      </c>
      <c r="Z312" s="112">
        <f>X312+V312</f>
        <v>22006</v>
      </c>
      <c r="AA312" s="112"/>
      <c r="AB312" s="112"/>
      <c r="AC312" s="112">
        <f>AA312+Y312</f>
        <v>21964</v>
      </c>
      <c r="AD312" s="112">
        <f>AB312+Z312</f>
        <v>22006</v>
      </c>
      <c r="AE312" s="112"/>
      <c r="AF312" s="112"/>
      <c r="AG312" s="112"/>
      <c r="AH312" s="112">
        <f>AE312+AC312</f>
        <v>21964</v>
      </c>
      <c r="AI312" s="112"/>
      <c r="AJ312" s="112">
        <f>AG312+AD312</f>
        <v>22006</v>
      </c>
      <c r="AK312" s="144"/>
      <c r="AL312" s="144"/>
      <c r="AM312" s="112">
        <f>AK312+AH312</f>
        <v>21964</v>
      </c>
      <c r="AN312" s="112">
        <f>AI312</f>
        <v>0</v>
      </c>
      <c r="AO312" s="112">
        <f>AQ312-AM312</f>
        <v>28363</v>
      </c>
      <c r="AP312" s="112">
        <f>AR312-AN312</f>
        <v>0</v>
      </c>
      <c r="AQ312" s="112">
        <f>56936-6609</f>
        <v>50327</v>
      </c>
      <c r="AR312" s="112"/>
      <c r="AS312" s="144"/>
      <c r="AT312" s="112">
        <f>56936-6609</f>
        <v>50327</v>
      </c>
      <c r="AU312" s="112"/>
      <c r="AV312" s="144"/>
      <c r="AW312" s="108">
        <f>AT312+AV312</f>
        <v>50327</v>
      </c>
      <c r="AX312" s="112">
        <f>AU312</f>
        <v>0</v>
      </c>
      <c r="AY312" s="152"/>
      <c r="AZ312" s="152"/>
      <c r="BA312" s="152"/>
      <c r="BB312" s="112">
        <f>AW312+AY312+AZ312+BA312</f>
        <v>50327</v>
      </c>
      <c r="BC312" s="109">
        <f>AX312+AY312</f>
        <v>0</v>
      </c>
    </row>
    <row r="313" spans="1:55" s="5" customFormat="1" ht="116.25">
      <c r="A313" s="91"/>
      <c r="B313" s="105" t="s">
        <v>233</v>
      </c>
      <c r="C313" s="106" t="s">
        <v>293</v>
      </c>
      <c r="D313" s="106" t="s">
        <v>322</v>
      </c>
      <c r="E313" s="107" t="s">
        <v>234</v>
      </c>
      <c r="F313" s="106"/>
      <c r="G313" s="96"/>
      <c r="H313" s="143"/>
      <c r="I313" s="143"/>
      <c r="J313" s="112"/>
      <c r="K313" s="108"/>
      <c r="L313" s="108"/>
      <c r="M313" s="108"/>
      <c r="N313" s="112"/>
      <c r="O313" s="97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44"/>
      <c r="AL313" s="144"/>
      <c r="AM313" s="112"/>
      <c r="AN313" s="112"/>
      <c r="AO313" s="112">
        <f>AO314</f>
        <v>6609</v>
      </c>
      <c r="AP313" s="112">
        <f>AP314</f>
        <v>0</v>
      </c>
      <c r="AQ313" s="112">
        <f>AQ314</f>
        <v>6609</v>
      </c>
      <c r="AR313" s="112">
        <f>AR314</f>
        <v>6609</v>
      </c>
      <c r="AS313" s="144"/>
      <c r="AT313" s="112">
        <f aca="true" t="shared" si="282" ref="AT313:BC313">AT314</f>
        <v>6609</v>
      </c>
      <c r="AU313" s="112">
        <f t="shared" si="282"/>
        <v>6609</v>
      </c>
      <c r="AV313" s="112">
        <f t="shared" si="282"/>
        <v>0</v>
      </c>
      <c r="AW313" s="112">
        <f t="shared" si="282"/>
        <v>6609</v>
      </c>
      <c r="AX313" s="112">
        <f t="shared" si="282"/>
        <v>6609</v>
      </c>
      <c r="AY313" s="112">
        <f t="shared" si="282"/>
        <v>0</v>
      </c>
      <c r="AZ313" s="112">
        <f t="shared" si="282"/>
        <v>0</v>
      </c>
      <c r="BA313" s="112">
        <f t="shared" si="282"/>
        <v>0</v>
      </c>
      <c r="BB313" s="112">
        <f t="shared" si="282"/>
        <v>6609</v>
      </c>
      <c r="BC313" s="112">
        <f t="shared" si="282"/>
        <v>6609</v>
      </c>
    </row>
    <row r="314" spans="1:55" s="5" customFormat="1" ht="33.75">
      <c r="A314" s="91"/>
      <c r="B314" s="105" t="s">
        <v>328</v>
      </c>
      <c r="C314" s="106" t="s">
        <v>293</v>
      </c>
      <c r="D314" s="106" t="s">
        <v>322</v>
      </c>
      <c r="E314" s="107" t="s">
        <v>234</v>
      </c>
      <c r="F314" s="106" t="s">
        <v>329</v>
      </c>
      <c r="G314" s="96"/>
      <c r="H314" s="143"/>
      <c r="I314" s="143"/>
      <c r="J314" s="112"/>
      <c r="K314" s="108"/>
      <c r="L314" s="108"/>
      <c r="M314" s="108"/>
      <c r="N314" s="112"/>
      <c r="O314" s="97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44"/>
      <c r="AL314" s="144"/>
      <c r="AM314" s="112"/>
      <c r="AN314" s="112"/>
      <c r="AO314" s="112">
        <f>AQ314-AM314</f>
        <v>6609</v>
      </c>
      <c r="AP314" s="112"/>
      <c r="AQ314" s="112">
        <v>6609</v>
      </c>
      <c r="AR314" s="112">
        <v>6609</v>
      </c>
      <c r="AS314" s="144"/>
      <c r="AT314" s="112">
        <v>6609</v>
      </c>
      <c r="AU314" s="112">
        <v>6609</v>
      </c>
      <c r="AV314" s="144"/>
      <c r="AW314" s="108">
        <f>AT314+AV314</f>
        <v>6609</v>
      </c>
      <c r="AX314" s="112">
        <f>AU314</f>
        <v>6609</v>
      </c>
      <c r="AY314" s="152"/>
      <c r="AZ314" s="152"/>
      <c r="BA314" s="152"/>
      <c r="BB314" s="112">
        <f>AW314+AY314+AZ314+BA314</f>
        <v>6609</v>
      </c>
      <c r="BC314" s="112">
        <f>AX314+AY314</f>
        <v>6609</v>
      </c>
    </row>
    <row r="315" spans="1:55" ht="37.5">
      <c r="A315" s="120"/>
      <c r="B315" s="99" t="s">
        <v>369</v>
      </c>
      <c r="C315" s="100" t="s">
        <v>293</v>
      </c>
      <c r="D315" s="100" t="s">
        <v>323</v>
      </c>
      <c r="E315" s="165"/>
      <c r="F315" s="100"/>
      <c r="G315" s="116">
        <f>G316</f>
        <v>0</v>
      </c>
      <c r="H315" s="116">
        <f aca="true" t="shared" si="283" ref="H315:W316">H316</f>
        <v>0</v>
      </c>
      <c r="I315" s="116">
        <f t="shared" si="283"/>
        <v>0</v>
      </c>
      <c r="J315" s="116">
        <f t="shared" si="283"/>
        <v>45174</v>
      </c>
      <c r="K315" s="116">
        <f t="shared" si="283"/>
        <v>45174</v>
      </c>
      <c r="L315" s="116">
        <f t="shared" si="283"/>
        <v>0</v>
      </c>
      <c r="M315" s="116"/>
      <c r="N315" s="116">
        <f t="shared" si="283"/>
        <v>47872</v>
      </c>
      <c r="O315" s="116">
        <f t="shared" si="283"/>
        <v>0</v>
      </c>
      <c r="P315" s="116">
        <f t="shared" si="283"/>
        <v>0</v>
      </c>
      <c r="Q315" s="116">
        <f t="shared" si="283"/>
        <v>47872</v>
      </c>
      <c r="R315" s="116">
        <f t="shared" si="283"/>
        <v>0</v>
      </c>
      <c r="S315" s="116">
        <f t="shared" si="283"/>
        <v>-37443</v>
      </c>
      <c r="T315" s="116">
        <f t="shared" si="283"/>
        <v>10429</v>
      </c>
      <c r="U315" s="116">
        <f t="shared" si="283"/>
        <v>0</v>
      </c>
      <c r="V315" s="116">
        <f t="shared" si="283"/>
        <v>10429</v>
      </c>
      <c r="W315" s="116">
        <f t="shared" si="283"/>
        <v>0</v>
      </c>
      <c r="X315" s="116">
        <f aca="true" t="shared" si="284" ref="X315:AR315">X316</f>
        <v>0</v>
      </c>
      <c r="Y315" s="116">
        <f t="shared" si="284"/>
        <v>10429</v>
      </c>
      <c r="Z315" s="116">
        <f t="shared" si="284"/>
        <v>10429</v>
      </c>
      <c r="AA315" s="116">
        <f t="shared" si="284"/>
        <v>0</v>
      </c>
      <c r="AB315" s="116">
        <f t="shared" si="284"/>
        <v>0</v>
      </c>
      <c r="AC315" s="116">
        <f t="shared" si="284"/>
        <v>10429</v>
      </c>
      <c r="AD315" s="116">
        <f t="shared" si="284"/>
        <v>10429</v>
      </c>
      <c r="AE315" s="116">
        <f t="shared" si="284"/>
        <v>0</v>
      </c>
      <c r="AF315" s="116"/>
      <c r="AG315" s="116">
        <f t="shared" si="284"/>
        <v>0</v>
      </c>
      <c r="AH315" s="116">
        <f t="shared" si="284"/>
        <v>10429</v>
      </c>
      <c r="AI315" s="116"/>
      <c r="AJ315" s="116">
        <f t="shared" si="284"/>
        <v>10429</v>
      </c>
      <c r="AK315" s="116">
        <f t="shared" si="284"/>
        <v>269</v>
      </c>
      <c r="AL315" s="116">
        <f t="shared" si="284"/>
        <v>269</v>
      </c>
      <c r="AM315" s="116">
        <f t="shared" si="284"/>
        <v>10698</v>
      </c>
      <c r="AN315" s="116">
        <f t="shared" si="284"/>
        <v>0</v>
      </c>
      <c r="AO315" s="116">
        <f t="shared" si="284"/>
        <v>9916</v>
      </c>
      <c r="AP315" s="116">
        <f t="shared" si="284"/>
        <v>0</v>
      </c>
      <c r="AQ315" s="116">
        <f t="shared" si="284"/>
        <v>20614</v>
      </c>
      <c r="AR315" s="116">
        <f t="shared" si="284"/>
        <v>0</v>
      </c>
      <c r="AS315" s="113"/>
      <c r="AT315" s="116">
        <f aca="true" t="shared" si="285" ref="AT315:BC315">AT316</f>
        <v>20614</v>
      </c>
      <c r="AU315" s="116">
        <f t="shared" si="285"/>
        <v>0</v>
      </c>
      <c r="AV315" s="116">
        <f t="shared" si="285"/>
        <v>0</v>
      </c>
      <c r="AW315" s="116">
        <f t="shared" si="285"/>
        <v>20614</v>
      </c>
      <c r="AX315" s="116">
        <f t="shared" si="285"/>
        <v>0</v>
      </c>
      <c r="AY315" s="116">
        <f t="shared" si="285"/>
        <v>0</v>
      </c>
      <c r="AZ315" s="116">
        <f t="shared" si="285"/>
        <v>0</v>
      </c>
      <c r="BA315" s="116">
        <f t="shared" si="285"/>
        <v>0</v>
      </c>
      <c r="BB315" s="116">
        <f t="shared" si="285"/>
        <v>20614</v>
      </c>
      <c r="BC315" s="116">
        <f t="shared" si="285"/>
        <v>0</v>
      </c>
    </row>
    <row r="316" spans="1:55" ht="33">
      <c r="A316" s="104"/>
      <c r="B316" s="105" t="s">
        <v>373</v>
      </c>
      <c r="C316" s="106" t="s">
        <v>293</v>
      </c>
      <c r="D316" s="106" t="s">
        <v>323</v>
      </c>
      <c r="E316" s="132" t="s">
        <v>411</v>
      </c>
      <c r="F316" s="106"/>
      <c r="G316" s="112">
        <f>G317</f>
        <v>0</v>
      </c>
      <c r="H316" s="112">
        <f t="shared" si="283"/>
        <v>0</v>
      </c>
      <c r="I316" s="112">
        <f t="shared" si="283"/>
        <v>0</v>
      </c>
      <c r="J316" s="112">
        <f t="shared" si="283"/>
        <v>45174</v>
      </c>
      <c r="K316" s="112">
        <f t="shared" si="283"/>
        <v>45174</v>
      </c>
      <c r="L316" s="112">
        <f t="shared" si="283"/>
        <v>0</v>
      </c>
      <c r="M316" s="112"/>
      <c r="N316" s="112">
        <f t="shared" si="283"/>
        <v>47872</v>
      </c>
      <c r="O316" s="112">
        <f t="shared" si="283"/>
        <v>0</v>
      </c>
      <c r="P316" s="112">
        <f t="shared" si="283"/>
        <v>0</v>
      </c>
      <c r="Q316" s="112">
        <f t="shared" si="283"/>
        <v>47872</v>
      </c>
      <c r="R316" s="112">
        <f t="shared" si="283"/>
        <v>0</v>
      </c>
      <c r="S316" s="112">
        <f aca="true" t="shared" si="286" ref="S316:Z316">S317+S318</f>
        <v>-37443</v>
      </c>
      <c r="T316" s="112">
        <f t="shared" si="286"/>
        <v>10429</v>
      </c>
      <c r="U316" s="112">
        <f t="shared" si="286"/>
        <v>0</v>
      </c>
      <c r="V316" s="112">
        <f t="shared" si="286"/>
        <v>10429</v>
      </c>
      <c r="W316" s="112">
        <f t="shared" si="286"/>
        <v>0</v>
      </c>
      <c r="X316" s="112">
        <f t="shared" si="286"/>
        <v>0</v>
      </c>
      <c r="Y316" s="112">
        <f t="shared" si="286"/>
        <v>10429</v>
      </c>
      <c r="Z316" s="112">
        <f t="shared" si="286"/>
        <v>10429</v>
      </c>
      <c r="AA316" s="112">
        <f aca="true" t="shared" si="287" ref="AA316:AJ316">AA317+AA318</f>
        <v>0</v>
      </c>
      <c r="AB316" s="112">
        <f t="shared" si="287"/>
        <v>0</v>
      </c>
      <c r="AC316" s="112">
        <f t="shared" si="287"/>
        <v>10429</v>
      </c>
      <c r="AD316" s="112">
        <f t="shared" si="287"/>
        <v>10429</v>
      </c>
      <c r="AE316" s="112">
        <f t="shared" si="287"/>
        <v>0</v>
      </c>
      <c r="AF316" s="112"/>
      <c r="AG316" s="112">
        <f t="shared" si="287"/>
        <v>0</v>
      </c>
      <c r="AH316" s="112">
        <f t="shared" si="287"/>
        <v>10429</v>
      </c>
      <c r="AI316" s="112"/>
      <c r="AJ316" s="112">
        <f t="shared" si="287"/>
        <v>10429</v>
      </c>
      <c r="AK316" s="112">
        <f aca="true" t="shared" si="288" ref="AK316:AR316">AK317+AK318</f>
        <v>269</v>
      </c>
      <c r="AL316" s="112">
        <f t="shared" si="288"/>
        <v>269</v>
      </c>
      <c r="AM316" s="112">
        <f t="shared" si="288"/>
        <v>10698</v>
      </c>
      <c r="AN316" s="112">
        <f t="shared" si="288"/>
        <v>0</v>
      </c>
      <c r="AO316" s="112">
        <f t="shared" si="288"/>
        <v>9916</v>
      </c>
      <c r="AP316" s="112">
        <f t="shared" si="288"/>
        <v>0</v>
      </c>
      <c r="AQ316" s="112">
        <f t="shared" si="288"/>
        <v>20614</v>
      </c>
      <c r="AR316" s="112">
        <f t="shared" si="288"/>
        <v>0</v>
      </c>
      <c r="AS316" s="113"/>
      <c r="AT316" s="112">
        <f aca="true" t="shared" si="289" ref="AT316:BC316">AT317+AT318</f>
        <v>20614</v>
      </c>
      <c r="AU316" s="112">
        <f t="shared" si="289"/>
        <v>0</v>
      </c>
      <c r="AV316" s="112">
        <f t="shared" si="289"/>
        <v>0</v>
      </c>
      <c r="AW316" s="112">
        <f t="shared" si="289"/>
        <v>20614</v>
      </c>
      <c r="AX316" s="112">
        <f t="shared" si="289"/>
        <v>0</v>
      </c>
      <c r="AY316" s="112">
        <f t="shared" si="289"/>
        <v>0</v>
      </c>
      <c r="AZ316" s="112">
        <f t="shared" si="289"/>
        <v>0</v>
      </c>
      <c r="BA316" s="112">
        <f t="shared" si="289"/>
        <v>0</v>
      </c>
      <c r="BB316" s="112">
        <f t="shared" si="289"/>
        <v>20614</v>
      </c>
      <c r="BC316" s="112">
        <f t="shared" si="289"/>
        <v>0</v>
      </c>
    </row>
    <row r="317" spans="1:55" ht="16.5" hidden="1">
      <c r="A317" s="104"/>
      <c r="B317" s="105" t="s">
        <v>0</v>
      </c>
      <c r="C317" s="106" t="s">
        <v>293</v>
      </c>
      <c r="D317" s="106" t="s">
        <v>323</v>
      </c>
      <c r="E317" s="132" t="s">
        <v>411</v>
      </c>
      <c r="F317" s="106" t="s">
        <v>370</v>
      </c>
      <c r="G317" s="112"/>
      <c r="H317" s="112"/>
      <c r="I317" s="112"/>
      <c r="J317" s="112">
        <f>K317-G317</f>
        <v>45174</v>
      </c>
      <c r="K317" s="112">
        <v>45174</v>
      </c>
      <c r="L317" s="112"/>
      <c r="M317" s="112"/>
      <c r="N317" s="112">
        <v>47872</v>
      </c>
      <c r="O317" s="109"/>
      <c r="P317" s="112"/>
      <c r="Q317" s="112">
        <f>P317+N317</f>
        <v>47872</v>
      </c>
      <c r="R317" s="112">
        <f>O317</f>
        <v>0</v>
      </c>
      <c r="S317" s="112">
        <f>T317-Q317</f>
        <v>-47872</v>
      </c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3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</row>
    <row r="318" spans="1:55" ht="99">
      <c r="A318" s="104"/>
      <c r="B318" s="105" t="s">
        <v>111</v>
      </c>
      <c r="C318" s="106" t="s">
        <v>293</v>
      </c>
      <c r="D318" s="106" t="s">
        <v>323</v>
      </c>
      <c r="E318" s="132" t="s">
        <v>112</v>
      </c>
      <c r="F318" s="106"/>
      <c r="G318" s="112"/>
      <c r="H318" s="112"/>
      <c r="I318" s="112"/>
      <c r="J318" s="112"/>
      <c r="K318" s="112"/>
      <c r="L318" s="112"/>
      <c r="M318" s="112"/>
      <c r="N318" s="112"/>
      <c r="O318" s="109"/>
      <c r="P318" s="112"/>
      <c r="Q318" s="112"/>
      <c r="R318" s="112"/>
      <c r="S318" s="112">
        <f>S319</f>
        <v>10429</v>
      </c>
      <c r="T318" s="112">
        <f aca="true" t="shared" si="290" ref="T318:AL319">T319</f>
        <v>10429</v>
      </c>
      <c r="U318" s="112">
        <f t="shared" si="290"/>
        <v>0</v>
      </c>
      <c r="V318" s="112">
        <f t="shared" si="290"/>
        <v>10429</v>
      </c>
      <c r="W318" s="112">
        <f t="shared" si="290"/>
        <v>0</v>
      </c>
      <c r="X318" s="112">
        <f t="shared" si="290"/>
        <v>0</v>
      </c>
      <c r="Y318" s="112">
        <f t="shared" si="290"/>
        <v>10429</v>
      </c>
      <c r="Z318" s="112">
        <f t="shared" si="290"/>
        <v>10429</v>
      </c>
      <c r="AA318" s="112">
        <f t="shared" si="290"/>
        <v>0</v>
      </c>
      <c r="AB318" s="112">
        <f t="shared" si="290"/>
        <v>0</v>
      </c>
      <c r="AC318" s="112">
        <f t="shared" si="290"/>
        <v>10429</v>
      </c>
      <c r="AD318" s="112">
        <f t="shared" si="290"/>
        <v>10429</v>
      </c>
      <c r="AE318" s="112">
        <f t="shared" si="290"/>
        <v>0</v>
      </c>
      <c r="AF318" s="112"/>
      <c r="AG318" s="112">
        <f t="shared" si="290"/>
        <v>0</v>
      </c>
      <c r="AH318" s="112">
        <f t="shared" si="290"/>
        <v>10429</v>
      </c>
      <c r="AI318" s="112"/>
      <c r="AJ318" s="112">
        <f t="shared" si="290"/>
        <v>10429</v>
      </c>
      <c r="AK318" s="112">
        <f t="shared" si="290"/>
        <v>269</v>
      </c>
      <c r="AL318" s="112">
        <f t="shared" si="290"/>
        <v>269</v>
      </c>
      <c r="AM318" s="112">
        <f aca="true" t="shared" si="291" ref="AM318:AR319">AM319</f>
        <v>10698</v>
      </c>
      <c r="AN318" s="112">
        <f t="shared" si="291"/>
        <v>0</v>
      </c>
      <c r="AO318" s="112">
        <f t="shared" si="291"/>
        <v>9916</v>
      </c>
      <c r="AP318" s="112">
        <f t="shared" si="291"/>
        <v>0</v>
      </c>
      <c r="AQ318" s="112">
        <f t="shared" si="291"/>
        <v>20614</v>
      </c>
      <c r="AR318" s="112">
        <f t="shared" si="291"/>
        <v>0</v>
      </c>
      <c r="AS318" s="113"/>
      <c r="AT318" s="112">
        <f>AT319</f>
        <v>20614</v>
      </c>
      <c r="AU318" s="112">
        <f aca="true" t="shared" si="292" ref="AU318:BC319">AU319</f>
        <v>0</v>
      </c>
      <c r="AV318" s="112">
        <f t="shared" si="292"/>
        <v>0</v>
      </c>
      <c r="AW318" s="112">
        <f t="shared" si="292"/>
        <v>20614</v>
      </c>
      <c r="AX318" s="112">
        <f t="shared" si="292"/>
        <v>0</v>
      </c>
      <c r="AY318" s="112">
        <f t="shared" si="292"/>
        <v>0</v>
      </c>
      <c r="AZ318" s="112">
        <f t="shared" si="292"/>
        <v>0</v>
      </c>
      <c r="BA318" s="112">
        <f t="shared" si="292"/>
        <v>0</v>
      </c>
      <c r="BB318" s="112">
        <f t="shared" si="292"/>
        <v>20614</v>
      </c>
      <c r="BC318" s="112">
        <f t="shared" si="292"/>
        <v>0</v>
      </c>
    </row>
    <row r="319" spans="1:55" ht="75.75" customHeight="1">
      <c r="A319" s="104"/>
      <c r="B319" s="134" t="s">
        <v>125</v>
      </c>
      <c r="C319" s="106" t="s">
        <v>293</v>
      </c>
      <c r="D319" s="106" t="s">
        <v>323</v>
      </c>
      <c r="E319" s="132" t="s">
        <v>113</v>
      </c>
      <c r="F319" s="106"/>
      <c r="G319" s="112"/>
      <c r="H319" s="112"/>
      <c r="I319" s="112"/>
      <c r="J319" s="112"/>
      <c r="K319" s="112"/>
      <c r="L319" s="112"/>
      <c r="M319" s="112"/>
      <c r="N319" s="112"/>
      <c r="O319" s="109"/>
      <c r="P319" s="112"/>
      <c r="Q319" s="112"/>
      <c r="R319" s="112"/>
      <c r="S319" s="112">
        <f>S320</f>
        <v>10429</v>
      </c>
      <c r="T319" s="112">
        <f t="shared" si="290"/>
        <v>10429</v>
      </c>
      <c r="U319" s="112">
        <f t="shared" si="290"/>
        <v>0</v>
      </c>
      <c r="V319" s="112">
        <f t="shared" si="290"/>
        <v>10429</v>
      </c>
      <c r="W319" s="112">
        <f t="shared" si="290"/>
        <v>0</v>
      </c>
      <c r="X319" s="112">
        <f t="shared" si="290"/>
        <v>0</v>
      </c>
      <c r="Y319" s="112">
        <f t="shared" si="290"/>
        <v>10429</v>
      </c>
      <c r="Z319" s="112">
        <f t="shared" si="290"/>
        <v>10429</v>
      </c>
      <c r="AA319" s="112">
        <f t="shared" si="290"/>
        <v>0</v>
      </c>
      <c r="AB319" s="112">
        <f t="shared" si="290"/>
        <v>0</v>
      </c>
      <c r="AC319" s="112">
        <f t="shared" si="290"/>
        <v>10429</v>
      </c>
      <c r="AD319" s="112">
        <f t="shared" si="290"/>
        <v>10429</v>
      </c>
      <c r="AE319" s="112">
        <f t="shared" si="290"/>
        <v>0</v>
      </c>
      <c r="AF319" s="112"/>
      <c r="AG319" s="112">
        <f t="shared" si="290"/>
        <v>0</v>
      </c>
      <c r="AH319" s="112">
        <f t="shared" si="290"/>
        <v>10429</v>
      </c>
      <c r="AI319" s="112"/>
      <c r="AJ319" s="112">
        <f t="shared" si="290"/>
        <v>10429</v>
      </c>
      <c r="AK319" s="112">
        <f t="shared" si="290"/>
        <v>269</v>
      </c>
      <c r="AL319" s="112">
        <f t="shared" si="290"/>
        <v>269</v>
      </c>
      <c r="AM319" s="112">
        <f t="shared" si="291"/>
        <v>10698</v>
      </c>
      <c r="AN319" s="112">
        <f t="shared" si="291"/>
        <v>0</v>
      </c>
      <c r="AO319" s="112">
        <f t="shared" si="291"/>
        <v>9916</v>
      </c>
      <c r="AP319" s="112">
        <f t="shared" si="291"/>
        <v>0</v>
      </c>
      <c r="AQ319" s="112">
        <f t="shared" si="291"/>
        <v>20614</v>
      </c>
      <c r="AR319" s="112">
        <f t="shared" si="291"/>
        <v>0</v>
      </c>
      <c r="AS319" s="113"/>
      <c r="AT319" s="112">
        <f>AT320</f>
        <v>20614</v>
      </c>
      <c r="AU319" s="112">
        <f t="shared" si="292"/>
        <v>0</v>
      </c>
      <c r="AV319" s="112">
        <f t="shared" si="292"/>
        <v>0</v>
      </c>
      <c r="AW319" s="112">
        <f t="shared" si="292"/>
        <v>20614</v>
      </c>
      <c r="AX319" s="112">
        <f t="shared" si="292"/>
        <v>0</v>
      </c>
      <c r="AY319" s="112">
        <f t="shared" si="292"/>
        <v>0</v>
      </c>
      <c r="AZ319" s="112">
        <f t="shared" si="292"/>
        <v>0</v>
      </c>
      <c r="BA319" s="112">
        <f t="shared" si="292"/>
        <v>0</v>
      </c>
      <c r="BB319" s="112">
        <f t="shared" si="292"/>
        <v>20614</v>
      </c>
      <c r="BC319" s="112">
        <f t="shared" si="292"/>
        <v>0</v>
      </c>
    </row>
    <row r="320" spans="1:55" ht="16.5">
      <c r="A320" s="104"/>
      <c r="B320" s="105" t="s">
        <v>0</v>
      </c>
      <c r="C320" s="106" t="s">
        <v>293</v>
      </c>
      <c r="D320" s="106" t="s">
        <v>323</v>
      </c>
      <c r="E320" s="132" t="s">
        <v>113</v>
      </c>
      <c r="F320" s="106" t="s">
        <v>370</v>
      </c>
      <c r="G320" s="112"/>
      <c r="H320" s="112"/>
      <c r="I320" s="112"/>
      <c r="J320" s="112"/>
      <c r="K320" s="112"/>
      <c r="L320" s="112"/>
      <c r="M320" s="112"/>
      <c r="N320" s="112"/>
      <c r="O320" s="109"/>
      <c r="P320" s="112"/>
      <c r="Q320" s="112"/>
      <c r="R320" s="112"/>
      <c r="S320" s="112">
        <f>T320-Q320</f>
        <v>10429</v>
      </c>
      <c r="T320" s="112">
        <v>10429</v>
      </c>
      <c r="U320" s="112"/>
      <c r="V320" s="112">
        <v>10429</v>
      </c>
      <c r="W320" s="112"/>
      <c r="X320" s="112"/>
      <c r="Y320" s="112">
        <f>W320+T320</f>
        <v>10429</v>
      </c>
      <c r="Z320" s="112">
        <f>X320+V320</f>
        <v>10429</v>
      </c>
      <c r="AA320" s="112"/>
      <c r="AB320" s="112"/>
      <c r="AC320" s="112">
        <f>AA320+Y320</f>
        <v>10429</v>
      </c>
      <c r="AD320" s="112">
        <f>AB320+Z320</f>
        <v>10429</v>
      </c>
      <c r="AE320" s="112"/>
      <c r="AF320" s="112"/>
      <c r="AG320" s="112"/>
      <c r="AH320" s="112">
        <f>AE320+AC320</f>
        <v>10429</v>
      </c>
      <c r="AI320" s="112"/>
      <c r="AJ320" s="112">
        <f>AG320+AD320</f>
        <v>10429</v>
      </c>
      <c r="AK320" s="124">
        <v>269</v>
      </c>
      <c r="AL320" s="124">
        <v>269</v>
      </c>
      <c r="AM320" s="112">
        <f>AK320+AH320</f>
        <v>10698</v>
      </c>
      <c r="AN320" s="112">
        <f>AI320</f>
        <v>0</v>
      </c>
      <c r="AO320" s="112">
        <f>AQ320-AM320</f>
        <v>9916</v>
      </c>
      <c r="AP320" s="112">
        <f>AR320-AN320</f>
        <v>0</v>
      </c>
      <c r="AQ320" s="112">
        <v>20614</v>
      </c>
      <c r="AR320" s="112"/>
      <c r="AS320" s="113"/>
      <c r="AT320" s="112">
        <v>20614</v>
      </c>
      <c r="AU320" s="112"/>
      <c r="AV320" s="113"/>
      <c r="AW320" s="108">
        <f>AT320+AV320</f>
        <v>20614</v>
      </c>
      <c r="AX320" s="112">
        <f>AU320</f>
        <v>0</v>
      </c>
      <c r="AY320" s="115"/>
      <c r="AZ320" s="115"/>
      <c r="BA320" s="115"/>
      <c r="BB320" s="112">
        <f>AW320+AY320+AZ320+BA320</f>
        <v>20614</v>
      </c>
      <c r="BC320" s="109">
        <f>AX320+AY320</f>
        <v>0</v>
      </c>
    </row>
    <row r="321" spans="1:55" ht="37.5">
      <c r="A321" s="104"/>
      <c r="B321" s="99" t="s">
        <v>374</v>
      </c>
      <c r="C321" s="100" t="s">
        <v>293</v>
      </c>
      <c r="D321" s="100" t="s">
        <v>348</v>
      </c>
      <c r="E321" s="165"/>
      <c r="F321" s="100"/>
      <c r="G321" s="116">
        <f>G322</f>
        <v>0</v>
      </c>
      <c r="H321" s="116">
        <f aca="true" t="shared" si="293" ref="H321:AR321">H322</f>
        <v>0</v>
      </c>
      <c r="I321" s="116">
        <f t="shared" si="293"/>
        <v>0</v>
      </c>
      <c r="J321" s="116">
        <f t="shared" si="293"/>
        <v>1207</v>
      </c>
      <c r="K321" s="116">
        <f t="shared" si="293"/>
        <v>1207</v>
      </c>
      <c r="L321" s="116">
        <f t="shared" si="293"/>
        <v>0</v>
      </c>
      <c r="M321" s="116"/>
      <c r="N321" s="116">
        <f t="shared" si="293"/>
        <v>1278</v>
      </c>
      <c r="O321" s="116">
        <f t="shared" si="293"/>
        <v>0</v>
      </c>
      <c r="P321" s="116">
        <f t="shared" si="293"/>
        <v>0</v>
      </c>
      <c r="Q321" s="116">
        <f t="shared" si="293"/>
        <v>1278</v>
      </c>
      <c r="R321" s="116">
        <f t="shared" si="293"/>
        <v>0</v>
      </c>
      <c r="S321" s="116">
        <f t="shared" si="293"/>
        <v>-1101</v>
      </c>
      <c r="T321" s="116">
        <f t="shared" si="293"/>
        <v>177</v>
      </c>
      <c r="U321" s="116">
        <f t="shared" si="293"/>
        <v>0</v>
      </c>
      <c r="V321" s="116">
        <f t="shared" si="293"/>
        <v>135</v>
      </c>
      <c r="W321" s="116">
        <f t="shared" si="293"/>
        <v>0</v>
      </c>
      <c r="X321" s="116">
        <f t="shared" si="293"/>
        <v>0</v>
      </c>
      <c r="Y321" s="116">
        <f t="shared" si="293"/>
        <v>177</v>
      </c>
      <c r="Z321" s="116">
        <f t="shared" si="293"/>
        <v>135</v>
      </c>
      <c r="AA321" s="116">
        <f t="shared" si="293"/>
        <v>0</v>
      </c>
      <c r="AB321" s="116">
        <f t="shared" si="293"/>
        <v>0</v>
      </c>
      <c r="AC321" s="116">
        <f t="shared" si="293"/>
        <v>177</v>
      </c>
      <c r="AD321" s="116">
        <f t="shared" si="293"/>
        <v>135</v>
      </c>
      <c r="AE321" s="116">
        <f t="shared" si="293"/>
        <v>0</v>
      </c>
      <c r="AF321" s="116"/>
      <c r="AG321" s="116">
        <f t="shared" si="293"/>
        <v>0</v>
      </c>
      <c r="AH321" s="116">
        <f t="shared" si="293"/>
        <v>177</v>
      </c>
      <c r="AI321" s="116"/>
      <c r="AJ321" s="116">
        <f t="shared" si="293"/>
        <v>135</v>
      </c>
      <c r="AK321" s="116">
        <f t="shared" si="293"/>
        <v>606</v>
      </c>
      <c r="AL321" s="116">
        <f t="shared" si="293"/>
        <v>606</v>
      </c>
      <c r="AM321" s="116">
        <f t="shared" si="293"/>
        <v>783</v>
      </c>
      <c r="AN321" s="116">
        <f t="shared" si="293"/>
        <v>0</v>
      </c>
      <c r="AO321" s="116">
        <f t="shared" si="293"/>
        <v>295</v>
      </c>
      <c r="AP321" s="116">
        <f t="shared" si="293"/>
        <v>0</v>
      </c>
      <c r="AQ321" s="116">
        <f t="shared" si="293"/>
        <v>1078</v>
      </c>
      <c r="AR321" s="116">
        <f t="shared" si="293"/>
        <v>0</v>
      </c>
      <c r="AS321" s="113"/>
      <c r="AT321" s="116">
        <f aca="true" t="shared" si="294" ref="AT321:BC321">AT322</f>
        <v>1078</v>
      </c>
      <c r="AU321" s="116">
        <f t="shared" si="294"/>
        <v>0</v>
      </c>
      <c r="AV321" s="116">
        <f t="shared" si="294"/>
        <v>0</v>
      </c>
      <c r="AW321" s="116">
        <f t="shared" si="294"/>
        <v>1078</v>
      </c>
      <c r="AX321" s="116">
        <f t="shared" si="294"/>
        <v>0</v>
      </c>
      <c r="AY321" s="116">
        <f t="shared" si="294"/>
        <v>0</v>
      </c>
      <c r="AZ321" s="116">
        <f t="shared" si="294"/>
        <v>0</v>
      </c>
      <c r="BA321" s="116">
        <f t="shared" si="294"/>
        <v>0</v>
      </c>
      <c r="BB321" s="116">
        <f t="shared" si="294"/>
        <v>1078</v>
      </c>
      <c r="BC321" s="116">
        <f t="shared" si="294"/>
        <v>0</v>
      </c>
    </row>
    <row r="322" spans="1:55" ht="33">
      <c r="A322" s="128"/>
      <c r="B322" s="105" t="s">
        <v>373</v>
      </c>
      <c r="C322" s="106" t="s">
        <v>293</v>
      </c>
      <c r="D322" s="106" t="s">
        <v>348</v>
      </c>
      <c r="E322" s="132" t="s">
        <v>411</v>
      </c>
      <c r="F322" s="106"/>
      <c r="G322" s="108">
        <f>G323+G324</f>
        <v>0</v>
      </c>
      <c r="H322" s="108">
        <f aca="true" t="shared" si="295" ref="H322:N322">H323+H324</f>
        <v>0</v>
      </c>
      <c r="I322" s="108">
        <f t="shared" si="295"/>
        <v>0</v>
      </c>
      <c r="J322" s="112">
        <f>K322-G322</f>
        <v>1207</v>
      </c>
      <c r="K322" s="108">
        <f t="shared" si="295"/>
        <v>1207</v>
      </c>
      <c r="L322" s="108">
        <f t="shared" si="295"/>
        <v>0</v>
      </c>
      <c r="M322" s="108"/>
      <c r="N322" s="108">
        <f t="shared" si="295"/>
        <v>1278</v>
      </c>
      <c r="O322" s="108">
        <f>O323+O324</f>
        <v>0</v>
      </c>
      <c r="P322" s="108">
        <f>P323+P324</f>
        <v>0</v>
      </c>
      <c r="Q322" s="108">
        <f>Q323+Q324</f>
        <v>1278</v>
      </c>
      <c r="R322" s="108">
        <f>R323+R324</f>
        <v>0</v>
      </c>
      <c r="S322" s="108">
        <f aca="true" t="shared" si="296" ref="S322:Z322">S323+S324+S325+S329</f>
        <v>-1101</v>
      </c>
      <c r="T322" s="108">
        <f t="shared" si="296"/>
        <v>177</v>
      </c>
      <c r="U322" s="108">
        <f t="shared" si="296"/>
        <v>0</v>
      </c>
      <c r="V322" s="108">
        <f t="shared" si="296"/>
        <v>135</v>
      </c>
      <c r="W322" s="108">
        <f t="shared" si="296"/>
        <v>0</v>
      </c>
      <c r="X322" s="108">
        <f t="shared" si="296"/>
        <v>0</v>
      </c>
      <c r="Y322" s="108">
        <f t="shared" si="296"/>
        <v>177</v>
      </c>
      <c r="Z322" s="108">
        <f t="shared" si="296"/>
        <v>135</v>
      </c>
      <c r="AA322" s="108">
        <f aca="true" t="shared" si="297" ref="AA322:AJ322">AA323+AA324+AA325+AA329</f>
        <v>0</v>
      </c>
      <c r="AB322" s="108">
        <f t="shared" si="297"/>
        <v>0</v>
      </c>
      <c r="AC322" s="108">
        <f t="shared" si="297"/>
        <v>177</v>
      </c>
      <c r="AD322" s="108">
        <f t="shared" si="297"/>
        <v>135</v>
      </c>
      <c r="AE322" s="108">
        <f t="shared" si="297"/>
        <v>0</v>
      </c>
      <c r="AF322" s="108"/>
      <c r="AG322" s="108">
        <f t="shared" si="297"/>
        <v>0</v>
      </c>
      <c r="AH322" s="108">
        <f t="shared" si="297"/>
        <v>177</v>
      </c>
      <c r="AI322" s="108"/>
      <c r="AJ322" s="108">
        <f t="shared" si="297"/>
        <v>135</v>
      </c>
      <c r="AK322" s="108">
        <f aca="true" t="shared" si="298" ref="AK322:AR322">AK323+AK324+AK325+AK329</f>
        <v>606</v>
      </c>
      <c r="AL322" s="108">
        <f t="shared" si="298"/>
        <v>606</v>
      </c>
      <c r="AM322" s="108">
        <f t="shared" si="298"/>
        <v>783</v>
      </c>
      <c r="AN322" s="108">
        <f t="shared" si="298"/>
        <v>0</v>
      </c>
      <c r="AO322" s="108">
        <f t="shared" si="298"/>
        <v>295</v>
      </c>
      <c r="AP322" s="108">
        <f t="shared" si="298"/>
        <v>0</v>
      </c>
      <c r="AQ322" s="108">
        <f t="shared" si="298"/>
        <v>1078</v>
      </c>
      <c r="AR322" s="108">
        <f t="shared" si="298"/>
        <v>0</v>
      </c>
      <c r="AS322" s="113"/>
      <c r="AT322" s="108">
        <f aca="true" t="shared" si="299" ref="AT322:BC322">AT323+AT324+AT325+AT329</f>
        <v>1078</v>
      </c>
      <c r="AU322" s="108">
        <f t="shared" si="299"/>
        <v>0</v>
      </c>
      <c r="AV322" s="108">
        <f t="shared" si="299"/>
        <v>0</v>
      </c>
      <c r="AW322" s="108">
        <f t="shared" si="299"/>
        <v>1078</v>
      </c>
      <c r="AX322" s="108">
        <f t="shared" si="299"/>
        <v>0</v>
      </c>
      <c r="AY322" s="108">
        <f t="shared" si="299"/>
        <v>0</v>
      </c>
      <c r="AZ322" s="108">
        <f t="shared" si="299"/>
        <v>0</v>
      </c>
      <c r="BA322" s="108">
        <f t="shared" si="299"/>
        <v>0</v>
      </c>
      <c r="BB322" s="108">
        <f t="shared" si="299"/>
        <v>1078</v>
      </c>
      <c r="BC322" s="108">
        <f t="shared" si="299"/>
        <v>0</v>
      </c>
    </row>
    <row r="323" spans="1:55" ht="66" hidden="1">
      <c r="A323" s="128"/>
      <c r="B323" s="105" t="s">
        <v>332</v>
      </c>
      <c r="C323" s="106" t="s">
        <v>293</v>
      </c>
      <c r="D323" s="106" t="s">
        <v>348</v>
      </c>
      <c r="E323" s="132" t="s">
        <v>411</v>
      </c>
      <c r="F323" s="106" t="s">
        <v>333</v>
      </c>
      <c r="G323" s="108"/>
      <c r="H323" s="112"/>
      <c r="I323" s="112"/>
      <c r="J323" s="112">
        <f>K323-G323</f>
        <v>1117</v>
      </c>
      <c r="K323" s="112">
        <v>1117</v>
      </c>
      <c r="L323" s="112"/>
      <c r="M323" s="112"/>
      <c r="N323" s="112">
        <v>1188</v>
      </c>
      <c r="O323" s="109"/>
      <c r="P323" s="112"/>
      <c r="Q323" s="112">
        <f>P323+N323</f>
        <v>1188</v>
      </c>
      <c r="R323" s="112">
        <f>O323</f>
        <v>0</v>
      </c>
      <c r="S323" s="112">
        <f>T323-Q323</f>
        <v>-1188</v>
      </c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3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</row>
    <row r="324" spans="1:55" ht="16.5" hidden="1">
      <c r="A324" s="128"/>
      <c r="B324" s="105" t="s">
        <v>0</v>
      </c>
      <c r="C324" s="106" t="s">
        <v>293</v>
      </c>
      <c r="D324" s="106" t="s">
        <v>348</v>
      </c>
      <c r="E324" s="132" t="s">
        <v>411</v>
      </c>
      <c r="F324" s="106" t="s">
        <v>370</v>
      </c>
      <c r="G324" s="108"/>
      <c r="H324" s="112"/>
      <c r="I324" s="112"/>
      <c r="J324" s="112">
        <f>K324-G324</f>
        <v>90</v>
      </c>
      <c r="K324" s="112">
        <v>90</v>
      </c>
      <c r="L324" s="112"/>
      <c r="M324" s="112"/>
      <c r="N324" s="112">
        <v>90</v>
      </c>
      <c r="O324" s="109"/>
      <c r="P324" s="112"/>
      <c r="Q324" s="112">
        <f>P324+N324</f>
        <v>90</v>
      </c>
      <c r="R324" s="112">
        <f>O324</f>
        <v>0</v>
      </c>
      <c r="S324" s="112">
        <f>T324-Q324</f>
        <v>-90</v>
      </c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3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</row>
    <row r="325" spans="1:55" ht="99">
      <c r="A325" s="128"/>
      <c r="B325" s="105" t="s">
        <v>111</v>
      </c>
      <c r="C325" s="106" t="s">
        <v>293</v>
      </c>
      <c r="D325" s="106" t="s">
        <v>348</v>
      </c>
      <c r="E325" s="132" t="s">
        <v>112</v>
      </c>
      <c r="F325" s="106"/>
      <c r="G325" s="108"/>
      <c r="H325" s="112"/>
      <c r="I325" s="112"/>
      <c r="J325" s="112"/>
      <c r="K325" s="112"/>
      <c r="L325" s="112"/>
      <c r="M325" s="112"/>
      <c r="N325" s="112"/>
      <c r="O325" s="109"/>
      <c r="P325" s="112"/>
      <c r="Q325" s="112"/>
      <c r="R325" s="112"/>
      <c r="S325" s="112">
        <f aca="true" t="shared" si="300" ref="S325:AL326">S326</f>
        <v>135</v>
      </c>
      <c r="T325" s="112">
        <f t="shared" si="300"/>
        <v>135</v>
      </c>
      <c r="U325" s="112">
        <f t="shared" si="300"/>
        <v>0</v>
      </c>
      <c r="V325" s="112">
        <f t="shared" si="300"/>
        <v>135</v>
      </c>
      <c r="W325" s="112">
        <f t="shared" si="300"/>
        <v>0</v>
      </c>
      <c r="X325" s="112">
        <f t="shared" si="300"/>
        <v>0</v>
      </c>
      <c r="Y325" s="112">
        <f t="shared" si="300"/>
        <v>135</v>
      </c>
      <c r="Z325" s="112">
        <f t="shared" si="300"/>
        <v>135</v>
      </c>
      <c r="AA325" s="112">
        <f t="shared" si="300"/>
        <v>0</v>
      </c>
      <c r="AB325" s="112">
        <f t="shared" si="300"/>
        <v>0</v>
      </c>
      <c r="AC325" s="112">
        <f t="shared" si="300"/>
        <v>135</v>
      </c>
      <c r="AD325" s="112">
        <f t="shared" si="300"/>
        <v>135</v>
      </c>
      <c r="AE325" s="112">
        <f t="shared" si="300"/>
        <v>0</v>
      </c>
      <c r="AF325" s="112"/>
      <c r="AG325" s="112">
        <f t="shared" si="300"/>
        <v>0</v>
      </c>
      <c r="AH325" s="112">
        <f t="shared" si="300"/>
        <v>135</v>
      </c>
      <c r="AI325" s="112"/>
      <c r="AJ325" s="112">
        <f t="shared" si="300"/>
        <v>135</v>
      </c>
      <c r="AK325" s="112">
        <f t="shared" si="300"/>
        <v>606</v>
      </c>
      <c r="AL325" s="112">
        <f t="shared" si="300"/>
        <v>606</v>
      </c>
      <c r="AM325" s="112">
        <f aca="true" t="shared" si="301" ref="AM325:AR325">AM326</f>
        <v>741</v>
      </c>
      <c r="AN325" s="112">
        <f t="shared" si="301"/>
        <v>0</v>
      </c>
      <c r="AO325" s="112">
        <f t="shared" si="301"/>
        <v>337</v>
      </c>
      <c r="AP325" s="112">
        <f t="shared" si="301"/>
        <v>0</v>
      </c>
      <c r="AQ325" s="112">
        <f t="shared" si="301"/>
        <v>1078</v>
      </c>
      <c r="AR325" s="112">
        <f t="shared" si="301"/>
        <v>0</v>
      </c>
      <c r="AS325" s="113"/>
      <c r="AT325" s="112">
        <f aca="true" t="shared" si="302" ref="AT325:BC325">AT326</f>
        <v>1078</v>
      </c>
      <c r="AU325" s="112">
        <f t="shared" si="302"/>
        <v>0</v>
      </c>
      <c r="AV325" s="112">
        <f t="shared" si="302"/>
        <v>0</v>
      </c>
      <c r="AW325" s="112">
        <f t="shared" si="302"/>
        <v>1078</v>
      </c>
      <c r="AX325" s="112">
        <f t="shared" si="302"/>
        <v>0</v>
      </c>
      <c r="AY325" s="112">
        <f t="shared" si="302"/>
        <v>0</v>
      </c>
      <c r="AZ325" s="112">
        <f t="shared" si="302"/>
        <v>0</v>
      </c>
      <c r="BA325" s="112">
        <f t="shared" si="302"/>
        <v>0</v>
      </c>
      <c r="BB325" s="112">
        <f t="shared" si="302"/>
        <v>1078</v>
      </c>
      <c r="BC325" s="112">
        <f t="shared" si="302"/>
        <v>0</v>
      </c>
    </row>
    <row r="326" spans="1:55" ht="66">
      <c r="A326" s="128"/>
      <c r="B326" s="134" t="s">
        <v>126</v>
      </c>
      <c r="C326" s="106" t="s">
        <v>293</v>
      </c>
      <c r="D326" s="106" t="s">
        <v>348</v>
      </c>
      <c r="E326" s="132" t="s">
        <v>113</v>
      </c>
      <c r="F326" s="106"/>
      <c r="G326" s="108"/>
      <c r="H326" s="112"/>
      <c r="I326" s="112"/>
      <c r="J326" s="112"/>
      <c r="K326" s="112"/>
      <c r="L326" s="112"/>
      <c r="M326" s="112"/>
      <c r="N326" s="112"/>
      <c r="O326" s="109"/>
      <c r="P326" s="112"/>
      <c r="Q326" s="112"/>
      <c r="R326" s="112"/>
      <c r="S326" s="112">
        <f t="shared" si="300"/>
        <v>135</v>
      </c>
      <c r="T326" s="112">
        <f t="shared" si="300"/>
        <v>135</v>
      </c>
      <c r="U326" s="112">
        <f t="shared" si="300"/>
        <v>0</v>
      </c>
      <c r="V326" s="112">
        <f t="shared" si="300"/>
        <v>135</v>
      </c>
      <c r="W326" s="112">
        <f t="shared" si="300"/>
        <v>0</v>
      </c>
      <c r="X326" s="112">
        <f t="shared" si="300"/>
        <v>0</v>
      </c>
      <c r="Y326" s="112">
        <f t="shared" si="300"/>
        <v>135</v>
      </c>
      <c r="Z326" s="112">
        <f t="shared" si="300"/>
        <v>135</v>
      </c>
      <c r="AA326" s="112">
        <f t="shared" si="300"/>
        <v>0</v>
      </c>
      <c r="AB326" s="112">
        <f t="shared" si="300"/>
        <v>0</v>
      </c>
      <c r="AC326" s="112">
        <f t="shared" si="300"/>
        <v>135</v>
      </c>
      <c r="AD326" s="112">
        <f t="shared" si="300"/>
        <v>135</v>
      </c>
      <c r="AE326" s="112">
        <f t="shared" si="300"/>
        <v>0</v>
      </c>
      <c r="AF326" s="112"/>
      <c r="AG326" s="112">
        <f t="shared" si="300"/>
        <v>0</v>
      </c>
      <c r="AH326" s="112">
        <f t="shared" si="300"/>
        <v>135</v>
      </c>
      <c r="AI326" s="112"/>
      <c r="AJ326" s="112">
        <f t="shared" si="300"/>
        <v>135</v>
      </c>
      <c r="AK326" s="112">
        <f aca="true" t="shared" si="303" ref="AK326:AR326">AK327+AK328</f>
        <v>606</v>
      </c>
      <c r="AL326" s="112">
        <f t="shared" si="303"/>
        <v>606</v>
      </c>
      <c r="AM326" s="112">
        <f t="shared" si="303"/>
        <v>741</v>
      </c>
      <c r="AN326" s="112">
        <f t="shared" si="303"/>
        <v>0</v>
      </c>
      <c r="AO326" s="112">
        <f t="shared" si="303"/>
        <v>337</v>
      </c>
      <c r="AP326" s="112">
        <f t="shared" si="303"/>
        <v>0</v>
      </c>
      <c r="AQ326" s="112">
        <f t="shared" si="303"/>
        <v>1078</v>
      </c>
      <c r="AR326" s="112">
        <f t="shared" si="303"/>
        <v>0</v>
      </c>
      <c r="AS326" s="113"/>
      <c r="AT326" s="112">
        <f aca="true" t="shared" si="304" ref="AT326:BC326">AT327+AT328</f>
        <v>1078</v>
      </c>
      <c r="AU326" s="112">
        <f t="shared" si="304"/>
        <v>0</v>
      </c>
      <c r="AV326" s="112">
        <f t="shared" si="304"/>
        <v>0</v>
      </c>
      <c r="AW326" s="112">
        <f t="shared" si="304"/>
        <v>1078</v>
      </c>
      <c r="AX326" s="112">
        <f t="shared" si="304"/>
        <v>0</v>
      </c>
      <c r="AY326" s="112">
        <f t="shared" si="304"/>
        <v>0</v>
      </c>
      <c r="AZ326" s="112">
        <f t="shared" si="304"/>
        <v>0</v>
      </c>
      <c r="BA326" s="112">
        <f t="shared" si="304"/>
        <v>0</v>
      </c>
      <c r="BB326" s="112">
        <f t="shared" si="304"/>
        <v>1078</v>
      </c>
      <c r="BC326" s="112">
        <f t="shared" si="304"/>
        <v>0</v>
      </c>
    </row>
    <row r="327" spans="1:55" ht="66">
      <c r="A327" s="128"/>
      <c r="B327" s="105" t="s">
        <v>332</v>
      </c>
      <c r="C327" s="106" t="s">
        <v>293</v>
      </c>
      <c r="D327" s="106" t="s">
        <v>348</v>
      </c>
      <c r="E327" s="132" t="s">
        <v>113</v>
      </c>
      <c r="F327" s="106" t="s">
        <v>333</v>
      </c>
      <c r="G327" s="108"/>
      <c r="H327" s="112"/>
      <c r="I327" s="112"/>
      <c r="J327" s="112"/>
      <c r="K327" s="112"/>
      <c r="L327" s="112"/>
      <c r="M327" s="112"/>
      <c r="N327" s="112"/>
      <c r="O327" s="109"/>
      <c r="P327" s="112"/>
      <c r="Q327" s="112"/>
      <c r="R327" s="112"/>
      <c r="S327" s="112">
        <f>T327-Q327</f>
        <v>135</v>
      </c>
      <c r="T327" s="112">
        <v>135</v>
      </c>
      <c r="U327" s="112"/>
      <c r="V327" s="112">
        <v>135</v>
      </c>
      <c r="W327" s="112"/>
      <c r="X327" s="112"/>
      <c r="Y327" s="112">
        <f>W327+T327</f>
        <v>135</v>
      </c>
      <c r="Z327" s="112">
        <f>X327+V327</f>
        <v>135</v>
      </c>
      <c r="AA327" s="112"/>
      <c r="AB327" s="112"/>
      <c r="AC327" s="112">
        <f>AA327+Y327</f>
        <v>135</v>
      </c>
      <c r="AD327" s="112">
        <f>AB327+Z327</f>
        <v>135</v>
      </c>
      <c r="AE327" s="112"/>
      <c r="AF327" s="112"/>
      <c r="AG327" s="112"/>
      <c r="AH327" s="112">
        <f>AE327+AC327</f>
        <v>135</v>
      </c>
      <c r="AI327" s="112"/>
      <c r="AJ327" s="112">
        <f>AG327+AD327</f>
        <v>135</v>
      </c>
      <c r="AK327" s="124"/>
      <c r="AL327" s="124"/>
      <c r="AM327" s="112">
        <f>AK327+AH327</f>
        <v>135</v>
      </c>
      <c r="AN327" s="112">
        <f>AI327</f>
        <v>0</v>
      </c>
      <c r="AO327" s="112">
        <f>AQ327-AM327</f>
        <v>247</v>
      </c>
      <c r="AP327" s="112">
        <f>AR327-AN327</f>
        <v>0</v>
      </c>
      <c r="AQ327" s="112">
        <v>382</v>
      </c>
      <c r="AR327" s="112"/>
      <c r="AS327" s="113"/>
      <c r="AT327" s="112">
        <v>382</v>
      </c>
      <c r="AU327" s="112"/>
      <c r="AV327" s="113"/>
      <c r="AW327" s="108">
        <f>AT327+AV327</f>
        <v>382</v>
      </c>
      <c r="AX327" s="112">
        <f aca="true" t="shared" si="305" ref="AX327:AX332">AU327</f>
        <v>0</v>
      </c>
      <c r="AY327" s="115"/>
      <c r="AZ327" s="115"/>
      <c r="BA327" s="115"/>
      <c r="BB327" s="112">
        <f>AW327+AY327+AZ327+BA327</f>
        <v>382</v>
      </c>
      <c r="BC327" s="109">
        <f>AX327+AY327</f>
        <v>0</v>
      </c>
    </row>
    <row r="328" spans="1:55" ht="16.5">
      <c r="A328" s="128"/>
      <c r="B328" s="105" t="s">
        <v>0</v>
      </c>
      <c r="C328" s="106" t="s">
        <v>293</v>
      </c>
      <c r="D328" s="106" t="s">
        <v>348</v>
      </c>
      <c r="E328" s="132" t="s">
        <v>113</v>
      </c>
      <c r="F328" s="106" t="s">
        <v>370</v>
      </c>
      <c r="G328" s="108"/>
      <c r="H328" s="112"/>
      <c r="I328" s="112"/>
      <c r="J328" s="112"/>
      <c r="K328" s="112"/>
      <c r="L328" s="112"/>
      <c r="M328" s="112"/>
      <c r="N328" s="112"/>
      <c r="O328" s="109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24">
        <v>606</v>
      </c>
      <c r="AL328" s="124">
        <v>606</v>
      </c>
      <c r="AM328" s="112">
        <f>AK328+AH328</f>
        <v>606</v>
      </c>
      <c r="AN328" s="112">
        <f>AI328</f>
        <v>0</v>
      </c>
      <c r="AO328" s="112">
        <f>AQ328-AM328</f>
        <v>90</v>
      </c>
      <c r="AP328" s="112">
        <f>AR328-AN328</f>
        <v>0</v>
      </c>
      <c r="AQ328" s="112">
        <v>696</v>
      </c>
      <c r="AR328" s="112"/>
      <c r="AS328" s="113"/>
      <c r="AT328" s="112">
        <v>696</v>
      </c>
      <c r="AU328" s="112"/>
      <c r="AV328" s="113"/>
      <c r="AW328" s="108">
        <f>AT328+AV328</f>
        <v>696</v>
      </c>
      <c r="AX328" s="112">
        <f t="shared" si="305"/>
        <v>0</v>
      </c>
      <c r="AY328" s="115"/>
      <c r="AZ328" s="115"/>
      <c r="BA328" s="115"/>
      <c r="BB328" s="112">
        <f>AW328+AY328+AZ328+BA328</f>
        <v>696</v>
      </c>
      <c r="BC328" s="109">
        <f>AX328+AY328</f>
        <v>0</v>
      </c>
    </row>
    <row r="329" spans="1:55" s="3" customFormat="1" ht="49.5" hidden="1">
      <c r="A329" s="128"/>
      <c r="B329" s="134" t="s">
        <v>142</v>
      </c>
      <c r="C329" s="106" t="s">
        <v>293</v>
      </c>
      <c r="D329" s="106" t="s">
        <v>348</v>
      </c>
      <c r="E329" s="111" t="s">
        <v>115</v>
      </c>
      <c r="F329" s="106"/>
      <c r="G329" s="108"/>
      <c r="H329" s="112"/>
      <c r="I329" s="112"/>
      <c r="J329" s="112"/>
      <c r="K329" s="112"/>
      <c r="L329" s="112"/>
      <c r="M329" s="112"/>
      <c r="N329" s="112"/>
      <c r="O329" s="109"/>
      <c r="P329" s="112"/>
      <c r="Q329" s="112"/>
      <c r="R329" s="112"/>
      <c r="S329" s="112">
        <f>S330</f>
        <v>42</v>
      </c>
      <c r="T329" s="112">
        <f aca="true" t="shared" si="306" ref="T329:AL330">T330</f>
        <v>42</v>
      </c>
      <c r="U329" s="112">
        <f t="shared" si="306"/>
        <v>0</v>
      </c>
      <c r="V329" s="112">
        <f t="shared" si="306"/>
        <v>0</v>
      </c>
      <c r="W329" s="112">
        <f t="shared" si="306"/>
        <v>0</v>
      </c>
      <c r="X329" s="112">
        <f t="shared" si="306"/>
        <v>0</v>
      </c>
      <c r="Y329" s="112">
        <f t="shared" si="306"/>
        <v>42</v>
      </c>
      <c r="Z329" s="112">
        <f t="shared" si="306"/>
        <v>0</v>
      </c>
      <c r="AA329" s="112">
        <f t="shared" si="306"/>
        <v>0</v>
      </c>
      <c r="AB329" s="112">
        <f t="shared" si="306"/>
        <v>0</v>
      </c>
      <c r="AC329" s="112">
        <f t="shared" si="306"/>
        <v>42</v>
      </c>
      <c r="AD329" s="112">
        <f t="shared" si="306"/>
        <v>0</v>
      </c>
      <c r="AE329" s="112">
        <f t="shared" si="306"/>
        <v>0</v>
      </c>
      <c r="AF329" s="112"/>
      <c r="AG329" s="112">
        <f t="shared" si="306"/>
        <v>0</v>
      </c>
      <c r="AH329" s="112">
        <f t="shared" si="306"/>
        <v>42</v>
      </c>
      <c r="AI329" s="112"/>
      <c r="AJ329" s="112">
        <f t="shared" si="306"/>
        <v>0</v>
      </c>
      <c r="AK329" s="112">
        <f t="shared" si="306"/>
        <v>0</v>
      </c>
      <c r="AL329" s="112">
        <f t="shared" si="306"/>
        <v>0</v>
      </c>
      <c r="AM329" s="112">
        <f aca="true" t="shared" si="307" ref="AK329:AR330">AM330</f>
        <v>42</v>
      </c>
      <c r="AN329" s="112">
        <f t="shared" si="307"/>
        <v>0</v>
      </c>
      <c r="AO329" s="112">
        <f t="shared" si="307"/>
        <v>-42</v>
      </c>
      <c r="AP329" s="112">
        <f t="shared" si="307"/>
        <v>0</v>
      </c>
      <c r="AQ329" s="112">
        <f t="shared" si="307"/>
        <v>0</v>
      </c>
      <c r="AR329" s="112">
        <f t="shared" si="307"/>
        <v>0</v>
      </c>
      <c r="AS329" s="142"/>
      <c r="AT329" s="112">
        <f>AT330</f>
        <v>0</v>
      </c>
      <c r="AU329" s="112">
        <f>AU330</f>
        <v>0</v>
      </c>
      <c r="AV329" s="142"/>
      <c r="AW329" s="108"/>
      <c r="AX329" s="112">
        <f t="shared" si="305"/>
        <v>0</v>
      </c>
      <c r="AY329" s="124"/>
      <c r="AZ329" s="124"/>
      <c r="BA329" s="124"/>
      <c r="BB329" s="124"/>
      <c r="BC329" s="124"/>
    </row>
    <row r="330" spans="1:55" ht="66" hidden="1">
      <c r="A330" s="128"/>
      <c r="B330" s="166" t="s">
        <v>143</v>
      </c>
      <c r="C330" s="106" t="s">
        <v>293</v>
      </c>
      <c r="D330" s="106" t="s">
        <v>348</v>
      </c>
      <c r="E330" s="111" t="s">
        <v>118</v>
      </c>
      <c r="F330" s="106"/>
      <c r="G330" s="108"/>
      <c r="H330" s="112"/>
      <c r="I330" s="112"/>
      <c r="J330" s="112"/>
      <c r="K330" s="112"/>
      <c r="L330" s="112"/>
      <c r="M330" s="112"/>
      <c r="N330" s="112"/>
      <c r="O330" s="109"/>
      <c r="P330" s="112"/>
      <c r="Q330" s="112"/>
      <c r="R330" s="112"/>
      <c r="S330" s="112">
        <f>S331</f>
        <v>42</v>
      </c>
      <c r="T330" s="112">
        <f t="shared" si="306"/>
        <v>42</v>
      </c>
      <c r="U330" s="112">
        <f t="shared" si="306"/>
        <v>0</v>
      </c>
      <c r="V330" s="112">
        <f t="shared" si="306"/>
        <v>0</v>
      </c>
      <c r="W330" s="112">
        <f t="shared" si="306"/>
        <v>0</v>
      </c>
      <c r="X330" s="112">
        <f t="shared" si="306"/>
        <v>0</v>
      </c>
      <c r="Y330" s="112">
        <f t="shared" si="306"/>
        <v>42</v>
      </c>
      <c r="Z330" s="112">
        <f t="shared" si="306"/>
        <v>0</v>
      </c>
      <c r="AA330" s="112">
        <f t="shared" si="306"/>
        <v>0</v>
      </c>
      <c r="AB330" s="112">
        <f t="shared" si="306"/>
        <v>0</v>
      </c>
      <c r="AC330" s="112">
        <f t="shared" si="306"/>
        <v>42</v>
      </c>
      <c r="AD330" s="112">
        <f t="shared" si="306"/>
        <v>0</v>
      </c>
      <c r="AE330" s="112">
        <f t="shared" si="306"/>
        <v>0</v>
      </c>
      <c r="AF330" s="112"/>
      <c r="AG330" s="112">
        <f t="shared" si="306"/>
        <v>0</v>
      </c>
      <c r="AH330" s="112">
        <f t="shared" si="306"/>
        <v>42</v>
      </c>
      <c r="AI330" s="112"/>
      <c r="AJ330" s="112">
        <f t="shared" si="306"/>
        <v>0</v>
      </c>
      <c r="AK330" s="112">
        <f t="shared" si="307"/>
        <v>0</v>
      </c>
      <c r="AL330" s="112">
        <f t="shared" si="307"/>
        <v>0</v>
      </c>
      <c r="AM330" s="112">
        <f t="shared" si="307"/>
        <v>42</v>
      </c>
      <c r="AN330" s="112">
        <f t="shared" si="307"/>
        <v>0</v>
      </c>
      <c r="AO330" s="112">
        <f t="shared" si="307"/>
        <v>-42</v>
      </c>
      <c r="AP330" s="112">
        <f t="shared" si="307"/>
        <v>0</v>
      </c>
      <c r="AQ330" s="112">
        <f t="shared" si="307"/>
        <v>0</v>
      </c>
      <c r="AR330" s="112">
        <f t="shared" si="307"/>
        <v>0</v>
      </c>
      <c r="AS330" s="113"/>
      <c r="AT330" s="112">
        <f>AT331</f>
        <v>0</v>
      </c>
      <c r="AU330" s="112">
        <f>AU331</f>
        <v>0</v>
      </c>
      <c r="AV330" s="113"/>
      <c r="AW330" s="108"/>
      <c r="AX330" s="112">
        <f t="shared" si="305"/>
        <v>0</v>
      </c>
      <c r="AY330" s="115"/>
      <c r="AZ330" s="115"/>
      <c r="BA330" s="115"/>
      <c r="BB330" s="124"/>
      <c r="BC330" s="115"/>
    </row>
    <row r="331" spans="1:55" ht="66" hidden="1">
      <c r="A331" s="128"/>
      <c r="B331" s="105" t="s">
        <v>332</v>
      </c>
      <c r="C331" s="106" t="s">
        <v>293</v>
      </c>
      <c r="D331" s="106" t="s">
        <v>348</v>
      </c>
      <c r="E331" s="111" t="s">
        <v>118</v>
      </c>
      <c r="F331" s="106" t="s">
        <v>333</v>
      </c>
      <c r="G331" s="108"/>
      <c r="H331" s="112"/>
      <c r="I331" s="112"/>
      <c r="J331" s="112"/>
      <c r="K331" s="112"/>
      <c r="L331" s="112"/>
      <c r="M331" s="112"/>
      <c r="N331" s="112"/>
      <c r="O331" s="109"/>
      <c r="P331" s="112"/>
      <c r="Q331" s="112"/>
      <c r="R331" s="112"/>
      <c r="S331" s="112">
        <f>T331-Q331</f>
        <v>42</v>
      </c>
      <c r="T331" s="112">
        <v>42</v>
      </c>
      <c r="U331" s="112"/>
      <c r="V331" s="112"/>
      <c r="W331" s="112"/>
      <c r="X331" s="112"/>
      <c r="Y331" s="112">
        <f>W331+T331</f>
        <v>42</v>
      </c>
      <c r="Z331" s="112">
        <f>X331+V331</f>
        <v>0</v>
      </c>
      <c r="AA331" s="112"/>
      <c r="AB331" s="112"/>
      <c r="AC331" s="112">
        <f>AA331+Y331</f>
        <v>42</v>
      </c>
      <c r="AD331" s="112">
        <f>AB331+Z331</f>
        <v>0</v>
      </c>
      <c r="AE331" s="112"/>
      <c r="AF331" s="112"/>
      <c r="AG331" s="112"/>
      <c r="AH331" s="112">
        <f>AE331+AC331</f>
        <v>42</v>
      </c>
      <c r="AI331" s="112"/>
      <c r="AJ331" s="112">
        <f>AG331+AD331</f>
        <v>0</v>
      </c>
      <c r="AK331" s="113"/>
      <c r="AL331" s="113"/>
      <c r="AM331" s="112">
        <f>AK331+AH331</f>
        <v>42</v>
      </c>
      <c r="AN331" s="112">
        <f>AI331</f>
        <v>0</v>
      </c>
      <c r="AO331" s="112">
        <f>AQ331-AM331</f>
        <v>-42</v>
      </c>
      <c r="AP331" s="112">
        <f>AR331-AN331</f>
        <v>0</v>
      </c>
      <c r="AQ331" s="112">
        <f>AL331</f>
        <v>0</v>
      </c>
      <c r="AR331" s="112"/>
      <c r="AS331" s="113"/>
      <c r="AT331" s="112">
        <f>AP331</f>
        <v>0</v>
      </c>
      <c r="AU331" s="112"/>
      <c r="AV331" s="113"/>
      <c r="AW331" s="108"/>
      <c r="AX331" s="112">
        <f t="shared" si="305"/>
        <v>0</v>
      </c>
      <c r="AY331" s="115"/>
      <c r="AZ331" s="115"/>
      <c r="BA331" s="115"/>
      <c r="BB331" s="124"/>
      <c r="BC331" s="115"/>
    </row>
    <row r="332" spans="1:55" ht="16.5">
      <c r="A332" s="128"/>
      <c r="B332" s="155"/>
      <c r="C332" s="145"/>
      <c r="D332" s="145"/>
      <c r="E332" s="146"/>
      <c r="F332" s="145"/>
      <c r="G332" s="151"/>
      <c r="H332" s="151"/>
      <c r="I332" s="151"/>
      <c r="J332" s="124"/>
      <c r="K332" s="124"/>
      <c r="L332" s="124"/>
      <c r="M332" s="124"/>
      <c r="N332" s="151"/>
      <c r="O332" s="109"/>
      <c r="P332" s="109"/>
      <c r="Q332" s="115"/>
      <c r="R332" s="115"/>
      <c r="S332" s="112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13"/>
      <c r="AL332" s="113"/>
      <c r="AM332" s="125"/>
      <c r="AN332" s="125"/>
      <c r="AO332" s="126"/>
      <c r="AP332" s="126"/>
      <c r="AQ332" s="127"/>
      <c r="AR332" s="126"/>
      <c r="AS332" s="113"/>
      <c r="AT332" s="127"/>
      <c r="AU332" s="126"/>
      <c r="AV332" s="113"/>
      <c r="AW332" s="108"/>
      <c r="AX332" s="112">
        <f t="shared" si="305"/>
        <v>0</v>
      </c>
      <c r="AY332" s="115"/>
      <c r="AZ332" s="115"/>
      <c r="BA332" s="115"/>
      <c r="BB332" s="124"/>
      <c r="BC332" s="115"/>
    </row>
    <row r="333" spans="1:55" s="5" customFormat="1" ht="60.75">
      <c r="A333" s="91">
        <v>911</v>
      </c>
      <c r="B333" s="92" t="s">
        <v>336</v>
      </c>
      <c r="C333" s="95"/>
      <c r="D333" s="95"/>
      <c r="E333" s="94"/>
      <c r="F333" s="95"/>
      <c r="G333" s="143">
        <f>G334+G342+G345+G350+G364+G377</f>
        <v>1172839</v>
      </c>
      <c r="H333" s="143">
        <f aca="true" t="shared" si="308" ref="H333:Q333">H334+H342+H345+H350+H364+H377</f>
        <v>1172839</v>
      </c>
      <c r="I333" s="143">
        <f t="shared" si="308"/>
        <v>0</v>
      </c>
      <c r="J333" s="143">
        <f t="shared" si="308"/>
        <v>186653</v>
      </c>
      <c r="K333" s="143">
        <f>K334+K342+K345+K350+K364+K377</f>
        <v>1359492</v>
      </c>
      <c r="L333" s="143">
        <f t="shared" si="308"/>
        <v>0</v>
      </c>
      <c r="M333" s="143"/>
      <c r="N333" s="143">
        <f t="shared" si="308"/>
        <v>1493560</v>
      </c>
      <c r="O333" s="143">
        <f t="shared" si="308"/>
        <v>0</v>
      </c>
      <c r="P333" s="143">
        <f t="shared" si="308"/>
        <v>0</v>
      </c>
      <c r="Q333" s="143">
        <f t="shared" si="308"/>
        <v>1493560</v>
      </c>
      <c r="R333" s="143">
        <f aca="true" t="shared" si="309" ref="R333:Z333">R334+R342+R345+R350+R364+R377</f>
        <v>0</v>
      </c>
      <c r="S333" s="143">
        <f t="shared" si="309"/>
        <v>-648721</v>
      </c>
      <c r="T333" s="143">
        <f t="shared" si="309"/>
        <v>844839</v>
      </c>
      <c r="U333" s="143">
        <f t="shared" si="309"/>
        <v>0</v>
      </c>
      <c r="V333" s="143">
        <f t="shared" si="309"/>
        <v>844839</v>
      </c>
      <c r="W333" s="143">
        <f t="shared" si="309"/>
        <v>0</v>
      </c>
      <c r="X333" s="143">
        <f t="shared" si="309"/>
        <v>0</v>
      </c>
      <c r="Y333" s="143">
        <f t="shared" si="309"/>
        <v>844839</v>
      </c>
      <c r="Z333" s="143">
        <f t="shared" si="309"/>
        <v>844839</v>
      </c>
      <c r="AA333" s="143">
        <f aca="true" t="shared" si="310" ref="AA333:AJ333">AA334+AA342+AA345+AA350+AA364+AA377</f>
        <v>0</v>
      </c>
      <c r="AB333" s="143">
        <f t="shared" si="310"/>
        <v>0</v>
      </c>
      <c r="AC333" s="143">
        <f t="shared" si="310"/>
        <v>844839</v>
      </c>
      <c r="AD333" s="143">
        <f t="shared" si="310"/>
        <v>844839</v>
      </c>
      <c r="AE333" s="143">
        <f t="shared" si="310"/>
        <v>0</v>
      </c>
      <c r="AF333" s="143"/>
      <c r="AG333" s="143">
        <f t="shared" si="310"/>
        <v>0</v>
      </c>
      <c r="AH333" s="143">
        <f t="shared" si="310"/>
        <v>844839</v>
      </c>
      <c r="AI333" s="143"/>
      <c r="AJ333" s="143">
        <f t="shared" si="310"/>
        <v>844839</v>
      </c>
      <c r="AK333" s="143">
        <f>AK334+AK342+AK345+AK350+AK364+AK377</f>
        <v>0</v>
      </c>
      <c r="AL333" s="143">
        <f>AL334+AL342+AL345+AL350+AL364+AL377</f>
        <v>0</v>
      </c>
      <c r="AM333" s="143">
        <f>AM334+AM342+AM345+AM350+AM364+AM377</f>
        <v>844839</v>
      </c>
      <c r="AN333" s="143">
        <f>AN334+AN342+AN345+AN350+AN364+AN377</f>
        <v>0</v>
      </c>
      <c r="AO333" s="143">
        <f>AO334+AO342+AO345+AO350+AO364+AO377+AO353</f>
        <v>326436</v>
      </c>
      <c r="AP333" s="143">
        <f>AP334+AP342+AP345+AP350+AP364+AP377+AP353</f>
        <v>0</v>
      </c>
      <c r="AQ333" s="143">
        <f>AQ334+AQ342+AQ345+AQ350+AQ364+AQ377+AQ353</f>
        <v>1171275</v>
      </c>
      <c r="AR333" s="143">
        <f>AR334+AR342+AR345+AR350+AR364+AR377+AR353</f>
        <v>18535</v>
      </c>
      <c r="AS333" s="144"/>
      <c r="AT333" s="143">
        <f aca="true" t="shared" si="311" ref="AT333:BC333">AT334+AT342+AT345+AT350+AT364+AT377+AT353</f>
        <v>1171275</v>
      </c>
      <c r="AU333" s="143">
        <f t="shared" si="311"/>
        <v>18535</v>
      </c>
      <c r="AV333" s="143">
        <f t="shared" si="311"/>
        <v>0</v>
      </c>
      <c r="AW333" s="143">
        <f t="shared" si="311"/>
        <v>1171275</v>
      </c>
      <c r="AX333" s="143">
        <f t="shared" si="311"/>
        <v>18535</v>
      </c>
      <c r="AY333" s="143">
        <f t="shared" si="311"/>
        <v>29910</v>
      </c>
      <c r="AZ333" s="143">
        <f t="shared" si="311"/>
        <v>15968</v>
      </c>
      <c r="BA333" s="143">
        <f t="shared" si="311"/>
        <v>0</v>
      </c>
      <c r="BB333" s="143">
        <f t="shared" si="311"/>
        <v>1217153</v>
      </c>
      <c r="BC333" s="143">
        <f t="shared" si="311"/>
        <v>48445</v>
      </c>
    </row>
    <row r="334" spans="1:55" s="2" customFormat="1" ht="37.5">
      <c r="A334" s="120"/>
      <c r="B334" s="99" t="s">
        <v>379</v>
      </c>
      <c r="C334" s="100" t="s">
        <v>345</v>
      </c>
      <c r="D334" s="100" t="s">
        <v>321</v>
      </c>
      <c r="E334" s="101"/>
      <c r="F334" s="100"/>
      <c r="G334" s="102">
        <f aca="true" t="shared" si="312" ref="G334:W335">G335</f>
        <v>445615</v>
      </c>
      <c r="H334" s="102">
        <f t="shared" si="312"/>
        <v>445615</v>
      </c>
      <c r="I334" s="102">
        <f t="shared" si="312"/>
        <v>0</v>
      </c>
      <c r="J334" s="102">
        <f t="shared" si="312"/>
        <v>177918</v>
      </c>
      <c r="K334" s="102">
        <f t="shared" si="312"/>
        <v>623533</v>
      </c>
      <c r="L334" s="102">
        <f t="shared" si="312"/>
        <v>0</v>
      </c>
      <c r="M334" s="102"/>
      <c r="N334" s="102">
        <f t="shared" si="312"/>
        <v>696266</v>
      </c>
      <c r="O334" s="102">
        <f t="shared" si="312"/>
        <v>0</v>
      </c>
      <c r="P334" s="102">
        <f t="shared" si="312"/>
        <v>0</v>
      </c>
      <c r="Q334" s="102">
        <f t="shared" si="312"/>
        <v>696266</v>
      </c>
      <c r="R334" s="102">
        <f t="shared" si="312"/>
        <v>0</v>
      </c>
      <c r="S334" s="102">
        <f t="shared" si="312"/>
        <v>-337750</v>
      </c>
      <c r="T334" s="102">
        <f t="shared" si="312"/>
        <v>358516</v>
      </c>
      <c r="U334" s="102">
        <f t="shared" si="312"/>
        <v>0</v>
      </c>
      <c r="V334" s="102">
        <f t="shared" si="312"/>
        <v>383048</v>
      </c>
      <c r="W334" s="102">
        <f t="shared" si="312"/>
        <v>0</v>
      </c>
      <c r="X334" s="102">
        <f aca="true" t="shared" si="313" ref="W334:AM335">X335</f>
        <v>0</v>
      </c>
      <c r="Y334" s="102">
        <f t="shared" si="313"/>
        <v>358516</v>
      </c>
      <c r="Z334" s="102">
        <f t="shared" si="313"/>
        <v>383048</v>
      </c>
      <c r="AA334" s="102">
        <f t="shared" si="313"/>
        <v>0</v>
      </c>
      <c r="AB334" s="102">
        <f t="shared" si="313"/>
        <v>0</v>
      </c>
      <c r="AC334" s="102">
        <f t="shared" si="313"/>
        <v>358516</v>
      </c>
      <c r="AD334" s="102">
        <f t="shared" si="313"/>
        <v>383048</v>
      </c>
      <c r="AE334" s="102">
        <f t="shared" si="313"/>
        <v>0</v>
      </c>
      <c r="AF334" s="102"/>
      <c r="AG334" s="102">
        <f t="shared" si="313"/>
        <v>0</v>
      </c>
      <c r="AH334" s="102">
        <f t="shared" si="313"/>
        <v>358516</v>
      </c>
      <c r="AI334" s="102"/>
      <c r="AJ334" s="102">
        <f t="shared" si="313"/>
        <v>383048</v>
      </c>
      <c r="AK334" s="102">
        <f t="shared" si="313"/>
        <v>0</v>
      </c>
      <c r="AL334" s="102">
        <f t="shared" si="313"/>
        <v>0</v>
      </c>
      <c r="AM334" s="102">
        <f t="shared" si="313"/>
        <v>358516</v>
      </c>
      <c r="AN334" s="102">
        <f aca="true" t="shared" si="314" ref="AK334:AR335">AN335</f>
        <v>0</v>
      </c>
      <c r="AO334" s="102">
        <f t="shared" si="314"/>
        <v>177373</v>
      </c>
      <c r="AP334" s="102">
        <f t="shared" si="314"/>
        <v>0</v>
      </c>
      <c r="AQ334" s="102">
        <f t="shared" si="314"/>
        <v>535889</v>
      </c>
      <c r="AR334" s="102">
        <f t="shared" si="314"/>
        <v>0</v>
      </c>
      <c r="AS334" s="136"/>
      <c r="AT334" s="102">
        <f>AT335</f>
        <v>535889</v>
      </c>
      <c r="AU334" s="102">
        <f aca="true" t="shared" si="315" ref="AU334:BC335">AU335</f>
        <v>0</v>
      </c>
      <c r="AV334" s="102">
        <f t="shared" si="315"/>
        <v>0</v>
      </c>
      <c r="AW334" s="102">
        <f t="shared" si="315"/>
        <v>535889</v>
      </c>
      <c r="AX334" s="102">
        <f t="shared" si="315"/>
        <v>0</v>
      </c>
      <c r="AY334" s="102">
        <f>AY335+AY337</f>
        <v>7204</v>
      </c>
      <c r="AZ334" s="102">
        <f>AZ335+AZ337</f>
        <v>-3541</v>
      </c>
      <c r="BA334" s="102">
        <f>BA335+BA337</f>
        <v>0</v>
      </c>
      <c r="BB334" s="102">
        <f>BB335+BB337</f>
        <v>539552</v>
      </c>
      <c r="BC334" s="102">
        <f>BC335+BC337</f>
        <v>7204</v>
      </c>
    </row>
    <row r="335" spans="1:55" ht="33">
      <c r="A335" s="104"/>
      <c r="B335" s="105" t="s">
        <v>88</v>
      </c>
      <c r="C335" s="106" t="s">
        <v>345</v>
      </c>
      <c r="D335" s="106" t="s">
        <v>321</v>
      </c>
      <c r="E335" s="111" t="s">
        <v>433</v>
      </c>
      <c r="F335" s="106"/>
      <c r="G335" s="108">
        <f t="shared" si="312"/>
        <v>445615</v>
      </c>
      <c r="H335" s="108">
        <f t="shared" si="312"/>
        <v>445615</v>
      </c>
      <c r="I335" s="108">
        <f t="shared" si="312"/>
        <v>0</v>
      </c>
      <c r="J335" s="108">
        <f t="shared" si="312"/>
        <v>177918</v>
      </c>
      <c r="K335" s="108">
        <f t="shared" si="312"/>
        <v>623533</v>
      </c>
      <c r="L335" s="108">
        <f t="shared" si="312"/>
        <v>0</v>
      </c>
      <c r="M335" s="108"/>
      <c r="N335" s="108">
        <f t="shared" si="312"/>
        <v>696266</v>
      </c>
      <c r="O335" s="108">
        <f t="shared" si="312"/>
        <v>0</v>
      </c>
      <c r="P335" s="108">
        <f t="shared" si="312"/>
        <v>0</v>
      </c>
      <c r="Q335" s="108">
        <f t="shared" si="312"/>
        <v>696266</v>
      </c>
      <c r="R335" s="108">
        <f t="shared" si="312"/>
        <v>0</v>
      </c>
      <c r="S335" s="108">
        <f t="shared" si="312"/>
        <v>-337750</v>
      </c>
      <c r="T335" s="108">
        <f t="shared" si="312"/>
        <v>358516</v>
      </c>
      <c r="U335" s="108">
        <f t="shared" si="312"/>
        <v>0</v>
      </c>
      <c r="V335" s="108">
        <f t="shared" si="312"/>
        <v>383048</v>
      </c>
      <c r="W335" s="108">
        <f t="shared" si="313"/>
        <v>0</v>
      </c>
      <c r="X335" s="108">
        <f t="shared" si="313"/>
        <v>0</v>
      </c>
      <c r="Y335" s="108">
        <f t="shared" si="313"/>
        <v>358516</v>
      </c>
      <c r="Z335" s="108">
        <f t="shared" si="313"/>
        <v>383048</v>
      </c>
      <c r="AA335" s="108">
        <f t="shared" si="313"/>
        <v>0</v>
      </c>
      <c r="AB335" s="108">
        <f t="shared" si="313"/>
        <v>0</v>
      </c>
      <c r="AC335" s="108">
        <f t="shared" si="313"/>
        <v>358516</v>
      </c>
      <c r="AD335" s="108">
        <f t="shared" si="313"/>
        <v>383048</v>
      </c>
      <c r="AE335" s="108">
        <f t="shared" si="313"/>
        <v>0</v>
      </c>
      <c r="AF335" s="108"/>
      <c r="AG335" s="108">
        <f t="shared" si="313"/>
        <v>0</v>
      </c>
      <c r="AH335" s="108">
        <f t="shared" si="313"/>
        <v>358516</v>
      </c>
      <c r="AI335" s="108"/>
      <c r="AJ335" s="108">
        <f t="shared" si="313"/>
        <v>383048</v>
      </c>
      <c r="AK335" s="108">
        <f t="shared" si="314"/>
        <v>0</v>
      </c>
      <c r="AL335" s="108">
        <f t="shared" si="314"/>
        <v>0</v>
      </c>
      <c r="AM335" s="108">
        <f t="shared" si="314"/>
        <v>358516</v>
      </c>
      <c r="AN335" s="108">
        <f t="shared" si="314"/>
        <v>0</v>
      </c>
      <c r="AO335" s="108">
        <f t="shared" si="314"/>
        <v>177373</v>
      </c>
      <c r="AP335" s="108">
        <f t="shared" si="314"/>
        <v>0</v>
      </c>
      <c r="AQ335" s="108">
        <f t="shared" si="314"/>
        <v>535889</v>
      </c>
      <c r="AR335" s="108">
        <f t="shared" si="314"/>
        <v>0</v>
      </c>
      <c r="AS335" s="113"/>
      <c r="AT335" s="108">
        <f>AT336</f>
        <v>535889</v>
      </c>
      <c r="AU335" s="108">
        <f t="shared" si="315"/>
        <v>0</v>
      </c>
      <c r="AV335" s="108">
        <f t="shared" si="315"/>
        <v>0</v>
      </c>
      <c r="AW335" s="108">
        <f t="shared" si="315"/>
        <v>535889</v>
      </c>
      <c r="AX335" s="108">
        <f t="shared" si="315"/>
        <v>0</v>
      </c>
      <c r="AY335" s="108">
        <f t="shared" si="315"/>
        <v>0</v>
      </c>
      <c r="AZ335" s="108">
        <f t="shared" si="315"/>
        <v>-3541</v>
      </c>
      <c r="BA335" s="108">
        <f t="shared" si="315"/>
        <v>0</v>
      </c>
      <c r="BB335" s="108">
        <f t="shared" si="315"/>
        <v>532348</v>
      </c>
      <c r="BC335" s="108">
        <f t="shared" si="315"/>
        <v>0</v>
      </c>
    </row>
    <row r="336" spans="1:55" ht="33">
      <c r="A336" s="104"/>
      <c r="B336" s="105" t="s">
        <v>328</v>
      </c>
      <c r="C336" s="106" t="s">
        <v>345</v>
      </c>
      <c r="D336" s="106" t="s">
        <v>321</v>
      </c>
      <c r="E336" s="111" t="s">
        <v>433</v>
      </c>
      <c r="F336" s="106" t="s">
        <v>329</v>
      </c>
      <c r="G336" s="108">
        <f>H336+I336</f>
        <v>445615</v>
      </c>
      <c r="H336" s="108">
        <v>445615</v>
      </c>
      <c r="I336" s="108"/>
      <c r="J336" s="112">
        <f>K336-G336</f>
        <v>177918</v>
      </c>
      <c r="K336" s="112">
        <v>623533</v>
      </c>
      <c r="L336" s="112"/>
      <c r="M336" s="112"/>
      <c r="N336" s="108">
        <v>696266</v>
      </c>
      <c r="O336" s="109"/>
      <c r="P336" s="112"/>
      <c r="Q336" s="112">
        <f>P336+N336</f>
        <v>696266</v>
      </c>
      <c r="R336" s="112">
        <f>O336</f>
        <v>0</v>
      </c>
      <c r="S336" s="112">
        <f>T336-Q336</f>
        <v>-337750</v>
      </c>
      <c r="T336" s="112">
        <v>358516</v>
      </c>
      <c r="U336" s="112">
        <f>R336</f>
        <v>0</v>
      </c>
      <c r="V336" s="112">
        <v>383048</v>
      </c>
      <c r="W336" s="112"/>
      <c r="X336" s="112"/>
      <c r="Y336" s="112">
        <f>W336+T336</f>
        <v>358516</v>
      </c>
      <c r="Z336" s="112">
        <f>X336+V336</f>
        <v>383048</v>
      </c>
      <c r="AA336" s="112"/>
      <c r="AB336" s="112"/>
      <c r="AC336" s="112">
        <f>AA336+Y336</f>
        <v>358516</v>
      </c>
      <c r="AD336" s="112">
        <f>AB336+Z336</f>
        <v>383048</v>
      </c>
      <c r="AE336" s="112"/>
      <c r="AF336" s="112"/>
      <c r="AG336" s="112"/>
      <c r="AH336" s="112">
        <f>AE336+AC336</f>
        <v>358516</v>
      </c>
      <c r="AI336" s="112"/>
      <c r="AJ336" s="112">
        <f>AG336+AD336</f>
        <v>383048</v>
      </c>
      <c r="AK336" s="113"/>
      <c r="AL336" s="113"/>
      <c r="AM336" s="112">
        <f>AK336+AH336</f>
        <v>358516</v>
      </c>
      <c r="AN336" s="112">
        <f>AI336</f>
        <v>0</v>
      </c>
      <c r="AO336" s="112">
        <f>AQ336-AM336</f>
        <v>177373</v>
      </c>
      <c r="AP336" s="112">
        <f>AR336-AN336</f>
        <v>0</v>
      </c>
      <c r="AQ336" s="112">
        <v>535889</v>
      </c>
      <c r="AR336" s="112"/>
      <c r="AS336" s="113"/>
      <c r="AT336" s="112">
        <v>535889</v>
      </c>
      <c r="AU336" s="112"/>
      <c r="AV336" s="113"/>
      <c r="AW336" s="108">
        <f>AT336+AV336</f>
        <v>535889</v>
      </c>
      <c r="AX336" s="112">
        <f>AU336</f>
        <v>0</v>
      </c>
      <c r="AY336" s="115"/>
      <c r="AZ336" s="108">
        <f>-2541-1000</f>
        <v>-3541</v>
      </c>
      <c r="BA336" s="115"/>
      <c r="BB336" s="108">
        <f>AW336+AY336+AZ336+BA336</f>
        <v>532348</v>
      </c>
      <c r="BC336" s="109">
        <f>AX336+AY336</f>
        <v>0</v>
      </c>
    </row>
    <row r="337" spans="1:55" ht="33">
      <c r="A337" s="104"/>
      <c r="B337" s="105" t="s">
        <v>194</v>
      </c>
      <c r="C337" s="106" t="s">
        <v>345</v>
      </c>
      <c r="D337" s="106" t="s">
        <v>321</v>
      </c>
      <c r="E337" s="111" t="s">
        <v>195</v>
      </c>
      <c r="F337" s="106"/>
      <c r="G337" s="108"/>
      <c r="H337" s="108"/>
      <c r="I337" s="108"/>
      <c r="J337" s="112"/>
      <c r="K337" s="112"/>
      <c r="L337" s="112"/>
      <c r="M337" s="112"/>
      <c r="N337" s="108"/>
      <c r="O337" s="109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3"/>
      <c r="AL337" s="113"/>
      <c r="AM337" s="112"/>
      <c r="AN337" s="112"/>
      <c r="AO337" s="112"/>
      <c r="AP337" s="112"/>
      <c r="AQ337" s="112"/>
      <c r="AR337" s="112"/>
      <c r="AS337" s="113"/>
      <c r="AT337" s="112"/>
      <c r="AU337" s="112"/>
      <c r="AV337" s="113"/>
      <c r="AW337" s="108"/>
      <c r="AX337" s="112"/>
      <c r="AY337" s="108">
        <f>AY338+AY340</f>
        <v>7204</v>
      </c>
      <c r="AZ337" s="108">
        <f>AZ338+AZ340</f>
        <v>0</v>
      </c>
      <c r="BA337" s="108">
        <f>BA338+BA340</f>
        <v>0</v>
      </c>
      <c r="BB337" s="108">
        <f>BB338+BB340</f>
        <v>7204</v>
      </c>
      <c r="BC337" s="108">
        <f>BC338+BC340</f>
        <v>7204</v>
      </c>
    </row>
    <row r="338" spans="1:55" ht="49.5">
      <c r="A338" s="104"/>
      <c r="B338" s="105" t="s">
        <v>231</v>
      </c>
      <c r="C338" s="106" t="s">
        <v>345</v>
      </c>
      <c r="D338" s="106" t="s">
        <v>321</v>
      </c>
      <c r="E338" s="111" t="s">
        <v>229</v>
      </c>
      <c r="F338" s="106"/>
      <c r="G338" s="108"/>
      <c r="H338" s="108"/>
      <c r="I338" s="108"/>
      <c r="J338" s="112"/>
      <c r="K338" s="112"/>
      <c r="L338" s="112"/>
      <c r="M338" s="112"/>
      <c r="N338" s="108"/>
      <c r="O338" s="109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3"/>
      <c r="AL338" s="113"/>
      <c r="AM338" s="112"/>
      <c r="AN338" s="112"/>
      <c r="AO338" s="112"/>
      <c r="AP338" s="112"/>
      <c r="AQ338" s="112"/>
      <c r="AR338" s="112"/>
      <c r="AS338" s="113"/>
      <c r="AT338" s="112"/>
      <c r="AU338" s="112"/>
      <c r="AV338" s="113"/>
      <c r="AW338" s="108"/>
      <c r="AX338" s="112"/>
      <c r="AY338" s="108">
        <f>AY339</f>
        <v>3732</v>
      </c>
      <c r="AZ338" s="108">
        <f>AZ339</f>
        <v>0</v>
      </c>
      <c r="BA338" s="108">
        <f>BA339</f>
        <v>0</v>
      </c>
      <c r="BB338" s="108">
        <f>BB339</f>
        <v>3732</v>
      </c>
      <c r="BC338" s="108">
        <f>BC339</f>
        <v>3732</v>
      </c>
    </row>
    <row r="339" spans="1:55" ht="33">
      <c r="A339" s="104"/>
      <c r="B339" s="105" t="s">
        <v>328</v>
      </c>
      <c r="C339" s="106" t="s">
        <v>345</v>
      </c>
      <c r="D339" s="106" t="s">
        <v>321</v>
      </c>
      <c r="E339" s="111" t="s">
        <v>229</v>
      </c>
      <c r="F339" s="106" t="s">
        <v>329</v>
      </c>
      <c r="G339" s="108"/>
      <c r="H339" s="108"/>
      <c r="I339" s="108"/>
      <c r="J339" s="112"/>
      <c r="K339" s="112"/>
      <c r="L339" s="112"/>
      <c r="M339" s="112"/>
      <c r="N339" s="108"/>
      <c r="O339" s="109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3"/>
      <c r="AL339" s="113"/>
      <c r="AM339" s="112"/>
      <c r="AN339" s="112"/>
      <c r="AO339" s="112"/>
      <c r="AP339" s="112"/>
      <c r="AQ339" s="112"/>
      <c r="AR339" s="112"/>
      <c r="AS339" s="113"/>
      <c r="AT339" s="112"/>
      <c r="AU339" s="112"/>
      <c r="AV339" s="113"/>
      <c r="AW339" s="108"/>
      <c r="AX339" s="112"/>
      <c r="AY339" s="108">
        <v>3732</v>
      </c>
      <c r="AZ339" s="108"/>
      <c r="BA339" s="108"/>
      <c r="BB339" s="108">
        <f>AW339+AY339+AZ339+BA339</f>
        <v>3732</v>
      </c>
      <c r="BC339" s="108">
        <f>AX339+AY339</f>
        <v>3732</v>
      </c>
    </row>
    <row r="340" spans="1:55" ht="33">
      <c r="A340" s="104"/>
      <c r="B340" s="105" t="s">
        <v>232</v>
      </c>
      <c r="C340" s="106" t="s">
        <v>345</v>
      </c>
      <c r="D340" s="106" t="s">
        <v>321</v>
      </c>
      <c r="E340" s="111" t="s">
        <v>230</v>
      </c>
      <c r="F340" s="106"/>
      <c r="G340" s="108"/>
      <c r="H340" s="108"/>
      <c r="I340" s="108"/>
      <c r="J340" s="112"/>
      <c r="K340" s="112"/>
      <c r="L340" s="112"/>
      <c r="M340" s="112"/>
      <c r="N340" s="108"/>
      <c r="O340" s="109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3"/>
      <c r="AL340" s="113"/>
      <c r="AM340" s="112"/>
      <c r="AN340" s="112"/>
      <c r="AO340" s="112"/>
      <c r="AP340" s="112"/>
      <c r="AQ340" s="112"/>
      <c r="AR340" s="112"/>
      <c r="AS340" s="113"/>
      <c r="AT340" s="112"/>
      <c r="AU340" s="112"/>
      <c r="AV340" s="113"/>
      <c r="AW340" s="108"/>
      <c r="AX340" s="112"/>
      <c r="AY340" s="108">
        <f>AY341</f>
        <v>3472</v>
      </c>
      <c r="AZ340" s="108">
        <f>AZ341</f>
        <v>0</v>
      </c>
      <c r="BA340" s="108">
        <f>BA341</f>
        <v>0</v>
      </c>
      <c r="BB340" s="108">
        <f>BB341</f>
        <v>3472</v>
      </c>
      <c r="BC340" s="108">
        <f>BC341</f>
        <v>3472</v>
      </c>
    </row>
    <row r="341" spans="1:55" ht="33">
      <c r="A341" s="104"/>
      <c r="B341" s="105" t="s">
        <v>328</v>
      </c>
      <c r="C341" s="106" t="s">
        <v>345</v>
      </c>
      <c r="D341" s="106" t="s">
        <v>321</v>
      </c>
      <c r="E341" s="111" t="s">
        <v>230</v>
      </c>
      <c r="F341" s="106" t="s">
        <v>329</v>
      </c>
      <c r="G341" s="108"/>
      <c r="H341" s="108"/>
      <c r="I341" s="108"/>
      <c r="J341" s="112"/>
      <c r="K341" s="112"/>
      <c r="L341" s="112"/>
      <c r="M341" s="112"/>
      <c r="N341" s="108"/>
      <c r="O341" s="109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3"/>
      <c r="AL341" s="113"/>
      <c r="AM341" s="112"/>
      <c r="AN341" s="112"/>
      <c r="AO341" s="112"/>
      <c r="AP341" s="112"/>
      <c r="AQ341" s="112"/>
      <c r="AR341" s="112"/>
      <c r="AS341" s="113"/>
      <c r="AT341" s="112"/>
      <c r="AU341" s="112"/>
      <c r="AV341" s="113"/>
      <c r="AW341" s="108"/>
      <c r="AX341" s="112"/>
      <c r="AY341" s="108">
        <v>3472</v>
      </c>
      <c r="AZ341" s="108"/>
      <c r="BA341" s="108"/>
      <c r="BB341" s="108">
        <f>AW341+AY341+AZ341+BA341</f>
        <v>3472</v>
      </c>
      <c r="BC341" s="108">
        <f>AX341+AY341</f>
        <v>3472</v>
      </c>
    </row>
    <row r="342" spans="1:55" s="2" customFormat="1" ht="18.75">
      <c r="A342" s="120"/>
      <c r="B342" s="99" t="s">
        <v>380</v>
      </c>
      <c r="C342" s="100" t="s">
        <v>345</v>
      </c>
      <c r="D342" s="100" t="s">
        <v>322</v>
      </c>
      <c r="E342" s="101"/>
      <c r="F342" s="100"/>
      <c r="G342" s="102">
        <f aca="true" t="shared" si="316" ref="G342:W343">G343</f>
        <v>176479</v>
      </c>
      <c r="H342" s="102">
        <f t="shared" si="316"/>
        <v>176479</v>
      </c>
      <c r="I342" s="102">
        <f t="shared" si="316"/>
        <v>0</v>
      </c>
      <c r="J342" s="102">
        <f t="shared" si="316"/>
        <v>74164</v>
      </c>
      <c r="K342" s="102">
        <f t="shared" si="316"/>
        <v>250643</v>
      </c>
      <c r="L342" s="102">
        <f t="shared" si="316"/>
        <v>0</v>
      </c>
      <c r="M342" s="102"/>
      <c r="N342" s="102">
        <f t="shared" si="316"/>
        <v>275294</v>
      </c>
      <c r="O342" s="102">
        <f t="shared" si="316"/>
        <v>0</v>
      </c>
      <c r="P342" s="102">
        <f t="shared" si="316"/>
        <v>0</v>
      </c>
      <c r="Q342" s="102">
        <f t="shared" si="316"/>
        <v>275294</v>
      </c>
      <c r="R342" s="102">
        <f t="shared" si="316"/>
        <v>0</v>
      </c>
      <c r="S342" s="102">
        <f t="shared" si="316"/>
        <v>-154829</v>
      </c>
      <c r="T342" s="102">
        <f t="shared" si="316"/>
        <v>120465</v>
      </c>
      <c r="U342" s="102">
        <f t="shared" si="316"/>
        <v>0</v>
      </c>
      <c r="V342" s="102">
        <f t="shared" si="316"/>
        <v>118578</v>
      </c>
      <c r="W342" s="102">
        <f t="shared" si="316"/>
        <v>0</v>
      </c>
      <c r="X342" s="102">
        <f aca="true" t="shared" si="317" ref="W342:AM343">X343</f>
        <v>0</v>
      </c>
      <c r="Y342" s="102">
        <f t="shared" si="317"/>
        <v>120465</v>
      </c>
      <c r="Z342" s="102">
        <f t="shared" si="317"/>
        <v>118578</v>
      </c>
      <c r="AA342" s="102">
        <f t="shared" si="317"/>
        <v>0</v>
      </c>
      <c r="AB342" s="102">
        <f t="shared" si="317"/>
        <v>0</v>
      </c>
      <c r="AC342" s="102">
        <f t="shared" si="317"/>
        <v>120465</v>
      </c>
      <c r="AD342" s="102">
        <f t="shared" si="317"/>
        <v>118578</v>
      </c>
      <c r="AE342" s="102">
        <f t="shared" si="317"/>
        <v>0</v>
      </c>
      <c r="AF342" s="102"/>
      <c r="AG342" s="102">
        <f t="shared" si="317"/>
        <v>0</v>
      </c>
      <c r="AH342" s="102">
        <f t="shared" si="317"/>
        <v>120465</v>
      </c>
      <c r="AI342" s="102"/>
      <c r="AJ342" s="102">
        <f t="shared" si="317"/>
        <v>118578</v>
      </c>
      <c r="AK342" s="102">
        <f t="shared" si="317"/>
        <v>0</v>
      </c>
      <c r="AL342" s="102">
        <f t="shared" si="317"/>
        <v>0</v>
      </c>
      <c r="AM342" s="102">
        <f t="shared" si="317"/>
        <v>120465</v>
      </c>
      <c r="AN342" s="102">
        <f aca="true" t="shared" si="318" ref="AK342:AR343">AN343</f>
        <v>0</v>
      </c>
      <c r="AO342" s="102">
        <f t="shared" si="318"/>
        <v>39102</v>
      </c>
      <c r="AP342" s="102">
        <f t="shared" si="318"/>
        <v>0</v>
      </c>
      <c r="AQ342" s="102">
        <f t="shared" si="318"/>
        <v>159567</v>
      </c>
      <c r="AR342" s="102">
        <f t="shared" si="318"/>
        <v>0</v>
      </c>
      <c r="AS342" s="136"/>
      <c r="AT342" s="102">
        <f>AT343</f>
        <v>159567</v>
      </c>
      <c r="AU342" s="102">
        <f aca="true" t="shared" si="319" ref="AU342:BC343">AU343</f>
        <v>0</v>
      </c>
      <c r="AV342" s="102">
        <f t="shared" si="319"/>
        <v>0</v>
      </c>
      <c r="AW342" s="102">
        <f t="shared" si="319"/>
        <v>159567</v>
      </c>
      <c r="AX342" s="102">
        <f t="shared" si="319"/>
        <v>0</v>
      </c>
      <c r="AY342" s="102">
        <f t="shared" si="319"/>
        <v>0</v>
      </c>
      <c r="AZ342" s="102">
        <f t="shared" si="319"/>
        <v>0</v>
      </c>
      <c r="BA342" s="102">
        <f t="shared" si="319"/>
        <v>0</v>
      </c>
      <c r="BB342" s="102">
        <f t="shared" si="319"/>
        <v>159567</v>
      </c>
      <c r="BC342" s="102">
        <f t="shared" si="319"/>
        <v>0</v>
      </c>
    </row>
    <row r="343" spans="1:55" ht="33">
      <c r="A343" s="104"/>
      <c r="B343" s="105" t="s">
        <v>381</v>
      </c>
      <c r="C343" s="106" t="s">
        <v>345</v>
      </c>
      <c r="D343" s="106" t="s">
        <v>322</v>
      </c>
      <c r="E343" s="111" t="s">
        <v>434</v>
      </c>
      <c r="F343" s="106"/>
      <c r="G343" s="108">
        <f t="shared" si="316"/>
        <v>176479</v>
      </c>
      <c r="H343" s="108">
        <f t="shared" si="316"/>
        <v>176479</v>
      </c>
      <c r="I343" s="108">
        <f t="shared" si="316"/>
        <v>0</v>
      </c>
      <c r="J343" s="108">
        <f t="shared" si="316"/>
        <v>74164</v>
      </c>
      <c r="K343" s="108">
        <f t="shared" si="316"/>
        <v>250643</v>
      </c>
      <c r="L343" s="108">
        <f t="shared" si="316"/>
        <v>0</v>
      </c>
      <c r="M343" s="108"/>
      <c r="N343" s="108">
        <f t="shared" si="316"/>
        <v>275294</v>
      </c>
      <c r="O343" s="108">
        <f t="shared" si="316"/>
        <v>0</v>
      </c>
      <c r="P343" s="108">
        <f t="shared" si="316"/>
        <v>0</v>
      </c>
      <c r="Q343" s="108">
        <f t="shared" si="316"/>
        <v>275294</v>
      </c>
      <c r="R343" s="108">
        <f t="shared" si="316"/>
        <v>0</v>
      </c>
      <c r="S343" s="108">
        <f t="shared" si="316"/>
        <v>-154829</v>
      </c>
      <c r="T343" s="108">
        <f t="shared" si="316"/>
        <v>120465</v>
      </c>
      <c r="U343" s="108">
        <f t="shared" si="316"/>
        <v>0</v>
      </c>
      <c r="V343" s="108">
        <f t="shared" si="316"/>
        <v>118578</v>
      </c>
      <c r="W343" s="108">
        <f t="shared" si="317"/>
        <v>0</v>
      </c>
      <c r="X343" s="108">
        <f t="shared" si="317"/>
        <v>0</v>
      </c>
      <c r="Y343" s="108">
        <f t="shared" si="317"/>
        <v>120465</v>
      </c>
      <c r="Z343" s="108">
        <f t="shared" si="317"/>
        <v>118578</v>
      </c>
      <c r="AA343" s="108">
        <f t="shared" si="317"/>
        <v>0</v>
      </c>
      <c r="AB343" s="108">
        <f t="shared" si="317"/>
        <v>0</v>
      </c>
      <c r="AC343" s="108">
        <f t="shared" si="317"/>
        <v>120465</v>
      </c>
      <c r="AD343" s="108">
        <f t="shared" si="317"/>
        <v>118578</v>
      </c>
      <c r="AE343" s="108">
        <f t="shared" si="317"/>
        <v>0</v>
      </c>
      <c r="AF343" s="108"/>
      <c r="AG343" s="108">
        <f t="shared" si="317"/>
        <v>0</v>
      </c>
      <c r="AH343" s="108">
        <f t="shared" si="317"/>
        <v>120465</v>
      </c>
      <c r="AI343" s="108"/>
      <c r="AJ343" s="108">
        <f t="shared" si="317"/>
        <v>118578</v>
      </c>
      <c r="AK343" s="108">
        <f t="shared" si="318"/>
        <v>0</v>
      </c>
      <c r="AL343" s="108">
        <f t="shared" si="318"/>
        <v>0</v>
      </c>
      <c r="AM343" s="108">
        <f t="shared" si="318"/>
        <v>120465</v>
      </c>
      <c r="AN343" s="108">
        <f t="shared" si="318"/>
        <v>0</v>
      </c>
      <c r="AO343" s="108">
        <f t="shared" si="318"/>
        <v>39102</v>
      </c>
      <c r="AP343" s="108">
        <f t="shared" si="318"/>
        <v>0</v>
      </c>
      <c r="AQ343" s="108">
        <f t="shared" si="318"/>
        <v>159567</v>
      </c>
      <c r="AR343" s="108">
        <f t="shared" si="318"/>
        <v>0</v>
      </c>
      <c r="AS343" s="113"/>
      <c r="AT343" s="108">
        <f>AT344</f>
        <v>159567</v>
      </c>
      <c r="AU343" s="108">
        <f t="shared" si="319"/>
        <v>0</v>
      </c>
      <c r="AV343" s="108">
        <f t="shared" si="319"/>
        <v>0</v>
      </c>
      <c r="AW343" s="108">
        <f t="shared" si="319"/>
        <v>159567</v>
      </c>
      <c r="AX343" s="108">
        <f t="shared" si="319"/>
        <v>0</v>
      </c>
      <c r="AY343" s="108">
        <f t="shared" si="319"/>
        <v>0</v>
      </c>
      <c r="AZ343" s="108">
        <f t="shared" si="319"/>
        <v>0</v>
      </c>
      <c r="BA343" s="108">
        <f t="shared" si="319"/>
        <v>0</v>
      </c>
      <c r="BB343" s="108">
        <f t="shared" si="319"/>
        <v>159567</v>
      </c>
      <c r="BC343" s="108">
        <f t="shared" si="319"/>
        <v>0</v>
      </c>
    </row>
    <row r="344" spans="1:55" ht="33">
      <c r="A344" s="104"/>
      <c r="B344" s="105" t="s">
        <v>328</v>
      </c>
      <c r="C344" s="106" t="s">
        <v>345</v>
      </c>
      <c r="D344" s="106" t="s">
        <v>322</v>
      </c>
      <c r="E344" s="111" t="s">
        <v>434</v>
      </c>
      <c r="F344" s="106" t="s">
        <v>329</v>
      </c>
      <c r="G344" s="108">
        <f>H344+I344</f>
        <v>176479</v>
      </c>
      <c r="H344" s="108">
        <v>176479</v>
      </c>
      <c r="I344" s="108"/>
      <c r="J344" s="112">
        <f>K344-G344</f>
        <v>74164</v>
      </c>
      <c r="K344" s="112">
        <v>250643</v>
      </c>
      <c r="L344" s="112"/>
      <c r="M344" s="112"/>
      <c r="N344" s="108">
        <v>275294</v>
      </c>
      <c r="O344" s="109"/>
      <c r="P344" s="112"/>
      <c r="Q344" s="112">
        <f>P344+N344</f>
        <v>275294</v>
      </c>
      <c r="R344" s="112">
        <f>O344</f>
        <v>0</v>
      </c>
      <c r="S344" s="112">
        <f>T344-Q344</f>
        <v>-154829</v>
      </c>
      <c r="T344" s="112">
        <v>120465</v>
      </c>
      <c r="U344" s="112">
        <f>R344</f>
        <v>0</v>
      </c>
      <c r="V344" s="112">
        <v>118578</v>
      </c>
      <c r="W344" s="112"/>
      <c r="X344" s="112"/>
      <c r="Y344" s="112">
        <f>W344+T344</f>
        <v>120465</v>
      </c>
      <c r="Z344" s="112">
        <f>X344+V344</f>
        <v>118578</v>
      </c>
      <c r="AA344" s="112"/>
      <c r="AB344" s="112"/>
      <c r="AC344" s="112">
        <f>AA344+Y344</f>
        <v>120465</v>
      </c>
      <c r="AD344" s="112">
        <f>AB344+Z344</f>
        <v>118578</v>
      </c>
      <c r="AE344" s="112"/>
      <c r="AF344" s="112"/>
      <c r="AG344" s="112"/>
      <c r="AH344" s="112">
        <f>AE344+AC344</f>
        <v>120465</v>
      </c>
      <c r="AI344" s="112"/>
      <c r="AJ344" s="112">
        <f>AG344+AD344</f>
        <v>118578</v>
      </c>
      <c r="AK344" s="113"/>
      <c r="AL344" s="113"/>
      <c r="AM344" s="112">
        <f>AK344+AH344</f>
        <v>120465</v>
      </c>
      <c r="AN344" s="112">
        <f>AI344</f>
        <v>0</v>
      </c>
      <c r="AO344" s="112">
        <f>AQ344-AM344</f>
        <v>39102</v>
      </c>
      <c r="AP344" s="112">
        <f>AR344-AN344</f>
        <v>0</v>
      </c>
      <c r="AQ344" s="112">
        <v>159567</v>
      </c>
      <c r="AR344" s="112"/>
      <c r="AS344" s="113"/>
      <c r="AT344" s="112">
        <v>159567</v>
      </c>
      <c r="AU344" s="112"/>
      <c r="AV344" s="113"/>
      <c r="AW344" s="108">
        <f>AT344+AV344</f>
        <v>159567</v>
      </c>
      <c r="AX344" s="112">
        <f>AU344</f>
        <v>0</v>
      </c>
      <c r="AY344" s="115"/>
      <c r="AZ344" s="115"/>
      <c r="BA344" s="115"/>
      <c r="BB344" s="112">
        <f>AW344+AY344+AZ344+BA344</f>
        <v>159567</v>
      </c>
      <c r="BC344" s="109">
        <f>AX344+AY344</f>
        <v>0</v>
      </c>
    </row>
    <row r="345" spans="1:55" s="2" customFormat="1" ht="18.75">
      <c r="A345" s="120"/>
      <c r="B345" s="99" t="s">
        <v>382</v>
      </c>
      <c r="C345" s="100" t="s">
        <v>345</v>
      </c>
      <c r="D345" s="100" t="s">
        <v>324</v>
      </c>
      <c r="E345" s="101"/>
      <c r="F345" s="100"/>
      <c r="G345" s="102">
        <f aca="true" t="shared" si="320" ref="G345:AR345">G346</f>
        <v>229141</v>
      </c>
      <c r="H345" s="102">
        <f t="shared" si="320"/>
        <v>229141</v>
      </c>
      <c r="I345" s="102">
        <f t="shared" si="320"/>
        <v>0</v>
      </c>
      <c r="J345" s="102">
        <f t="shared" si="320"/>
        <v>28032</v>
      </c>
      <c r="K345" s="102">
        <f t="shared" si="320"/>
        <v>257173</v>
      </c>
      <c r="L345" s="102">
        <f t="shared" si="320"/>
        <v>0</v>
      </c>
      <c r="M345" s="102"/>
      <c r="N345" s="102">
        <f t="shared" si="320"/>
        <v>275614</v>
      </c>
      <c r="O345" s="102">
        <f t="shared" si="320"/>
        <v>0</v>
      </c>
      <c r="P345" s="102">
        <f t="shared" si="320"/>
        <v>0</v>
      </c>
      <c r="Q345" s="102">
        <f t="shared" si="320"/>
        <v>275614</v>
      </c>
      <c r="R345" s="102">
        <f t="shared" si="320"/>
        <v>0</v>
      </c>
      <c r="S345" s="102">
        <f t="shared" si="320"/>
        <v>-60549</v>
      </c>
      <c r="T345" s="102">
        <f t="shared" si="320"/>
        <v>215065</v>
      </c>
      <c r="U345" s="102">
        <f t="shared" si="320"/>
        <v>0</v>
      </c>
      <c r="V345" s="102">
        <f t="shared" si="320"/>
        <v>200287</v>
      </c>
      <c r="W345" s="102">
        <f t="shared" si="320"/>
        <v>0</v>
      </c>
      <c r="X345" s="102">
        <f t="shared" si="320"/>
        <v>0</v>
      </c>
      <c r="Y345" s="102">
        <f t="shared" si="320"/>
        <v>215065</v>
      </c>
      <c r="Z345" s="102">
        <f t="shared" si="320"/>
        <v>200287</v>
      </c>
      <c r="AA345" s="102">
        <f t="shared" si="320"/>
        <v>0</v>
      </c>
      <c r="AB345" s="102">
        <f t="shared" si="320"/>
        <v>0</v>
      </c>
      <c r="AC345" s="102">
        <f t="shared" si="320"/>
        <v>215065</v>
      </c>
      <c r="AD345" s="102">
        <f t="shared" si="320"/>
        <v>200287</v>
      </c>
      <c r="AE345" s="102">
        <f t="shared" si="320"/>
        <v>0</v>
      </c>
      <c r="AF345" s="102"/>
      <c r="AG345" s="102">
        <f t="shared" si="320"/>
        <v>0</v>
      </c>
      <c r="AH345" s="102">
        <f t="shared" si="320"/>
        <v>215065</v>
      </c>
      <c r="AI345" s="102"/>
      <c r="AJ345" s="102">
        <f t="shared" si="320"/>
        <v>200287</v>
      </c>
      <c r="AK345" s="102">
        <f t="shared" si="320"/>
        <v>0</v>
      </c>
      <c r="AL345" s="102">
        <f t="shared" si="320"/>
        <v>0</v>
      </c>
      <c r="AM345" s="102">
        <f t="shared" si="320"/>
        <v>215065</v>
      </c>
      <c r="AN345" s="102">
        <f t="shared" si="320"/>
        <v>0</v>
      </c>
      <c r="AO345" s="102">
        <f t="shared" si="320"/>
        <v>51020</v>
      </c>
      <c r="AP345" s="102">
        <f t="shared" si="320"/>
        <v>0</v>
      </c>
      <c r="AQ345" s="102">
        <f t="shared" si="320"/>
        <v>266085</v>
      </c>
      <c r="AR345" s="102">
        <f t="shared" si="320"/>
        <v>0</v>
      </c>
      <c r="AS345" s="116">
        <f aca="true" t="shared" si="321" ref="AS345:BC346">AS346</f>
        <v>-29313</v>
      </c>
      <c r="AT345" s="102">
        <f t="shared" si="321"/>
        <v>236772</v>
      </c>
      <c r="AU345" s="102">
        <f t="shared" si="321"/>
        <v>0</v>
      </c>
      <c r="AV345" s="102">
        <f t="shared" si="321"/>
        <v>0</v>
      </c>
      <c r="AW345" s="102">
        <f t="shared" si="321"/>
        <v>236772</v>
      </c>
      <c r="AX345" s="102">
        <f t="shared" si="321"/>
        <v>0</v>
      </c>
      <c r="AY345" s="102">
        <f>AY346+AY348</f>
        <v>22706</v>
      </c>
      <c r="AZ345" s="102">
        <f>AZ346+AZ348</f>
        <v>0</v>
      </c>
      <c r="BA345" s="102">
        <f>BA346+BA348</f>
        <v>0</v>
      </c>
      <c r="BB345" s="102">
        <f>BB346+BB348</f>
        <v>259478</v>
      </c>
      <c r="BC345" s="102">
        <f>BC346+BC348</f>
        <v>22706</v>
      </c>
    </row>
    <row r="346" spans="1:55" ht="16.5">
      <c r="A346" s="104"/>
      <c r="B346" s="105" t="s">
        <v>383</v>
      </c>
      <c r="C346" s="106" t="s">
        <v>345</v>
      </c>
      <c r="D346" s="106" t="s">
        <v>324</v>
      </c>
      <c r="E346" s="111" t="s">
        <v>435</v>
      </c>
      <c r="F346" s="106"/>
      <c r="G346" s="108">
        <f aca="true" t="shared" si="322" ref="G346:AR346">G347</f>
        <v>229141</v>
      </c>
      <c r="H346" s="108">
        <f>H347</f>
        <v>229141</v>
      </c>
      <c r="I346" s="108">
        <f t="shared" si="322"/>
        <v>0</v>
      </c>
      <c r="J346" s="108">
        <f t="shared" si="322"/>
        <v>28032</v>
      </c>
      <c r="K346" s="108">
        <f t="shared" si="322"/>
        <v>257173</v>
      </c>
      <c r="L346" s="108">
        <f t="shared" si="322"/>
        <v>0</v>
      </c>
      <c r="M346" s="108"/>
      <c r="N346" s="108">
        <f t="shared" si="322"/>
        <v>275614</v>
      </c>
      <c r="O346" s="108">
        <f t="shared" si="322"/>
        <v>0</v>
      </c>
      <c r="P346" s="108">
        <f t="shared" si="322"/>
        <v>0</v>
      </c>
      <c r="Q346" s="108">
        <f t="shared" si="322"/>
        <v>275614</v>
      </c>
      <c r="R346" s="108">
        <f t="shared" si="322"/>
        <v>0</v>
      </c>
      <c r="S346" s="108">
        <f t="shared" si="322"/>
        <v>-60549</v>
      </c>
      <c r="T346" s="108">
        <f t="shared" si="322"/>
        <v>215065</v>
      </c>
      <c r="U346" s="108">
        <f t="shared" si="322"/>
        <v>0</v>
      </c>
      <c r="V346" s="108">
        <f t="shared" si="322"/>
        <v>200287</v>
      </c>
      <c r="W346" s="108">
        <f t="shared" si="322"/>
        <v>0</v>
      </c>
      <c r="X346" s="108">
        <f t="shared" si="322"/>
        <v>0</v>
      </c>
      <c r="Y346" s="108">
        <f t="shared" si="322"/>
        <v>215065</v>
      </c>
      <c r="Z346" s="108">
        <f t="shared" si="322"/>
        <v>200287</v>
      </c>
      <c r="AA346" s="108">
        <f t="shared" si="322"/>
        <v>0</v>
      </c>
      <c r="AB346" s="108">
        <f t="shared" si="322"/>
        <v>0</v>
      </c>
      <c r="AC346" s="108">
        <f t="shared" si="322"/>
        <v>215065</v>
      </c>
      <c r="AD346" s="108">
        <f t="shared" si="322"/>
        <v>200287</v>
      </c>
      <c r="AE346" s="108">
        <f t="shared" si="322"/>
        <v>0</v>
      </c>
      <c r="AF346" s="108"/>
      <c r="AG346" s="108">
        <f t="shared" si="322"/>
        <v>0</v>
      </c>
      <c r="AH346" s="108">
        <f t="shared" si="322"/>
        <v>215065</v>
      </c>
      <c r="AI346" s="108"/>
      <c r="AJ346" s="108">
        <f t="shared" si="322"/>
        <v>200287</v>
      </c>
      <c r="AK346" s="108">
        <f t="shared" si="322"/>
        <v>0</v>
      </c>
      <c r="AL346" s="108">
        <f t="shared" si="322"/>
        <v>0</v>
      </c>
      <c r="AM346" s="108">
        <f t="shared" si="322"/>
        <v>215065</v>
      </c>
      <c r="AN346" s="108">
        <f t="shared" si="322"/>
        <v>0</v>
      </c>
      <c r="AO346" s="108">
        <f t="shared" si="322"/>
        <v>51020</v>
      </c>
      <c r="AP346" s="108">
        <f t="shared" si="322"/>
        <v>0</v>
      </c>
      <c r="AQ346" s="108">
        <f t="shared" si="322"/>
        <v>266085</v>
      </c>
      <c r="AR346" s="108">
        <f t="shared" si="322"/>
        <v>0</v>
      </c>
      <c r="AS346" s="112">
        <f t="shared" si="321"/>
        <v>-29313</v>
      </c>
      <c r="AT346" s="108">
        <f t="shared" si="321"/>
        <v>236772</v>
      </c>
      <c r="AU346" s="108">
        <f t="shared" si="321"/>
        <v>0</v>
      </c>
      <c r="AV346" s="108">
        <f t="shared" si="321"/>
        <v>0</v>
      </c>
      <c r="AW346" s="108">
        <f t="shared" si="321"/>
        <v>236772</v>
      </c>
      <c r="AX346" s="108">
        <f t="shared" si="321"/>
        <v>0</v>
      </c>
      <c r="AY346" s="108">
        <f t="shared" si="321"/>
        <v>0</v>
      </c>
      <c r="AZ346" s="108">
        <f t="shared" si="321"/>
        <v>0</v>
      </c>
      <c r="BA346" s="108">
        <f t="shared" si="321"/>
        <v>0</v>
      </c>
      <c r="BB346" s="108">
        <f t="shared" si="321"/>
        <v>236772</v>
      </c>
      <c r="BC346" s="108">
        <f t="shared" si="321"/>
        <v>0</v>
      </c>
    </row>
    <row r="347" spans="1:55" ht="33">
      <c r="A347" s="104"/>
      <c r="B347" s="105" t="s">
        <v>328</v>
      </c>
      <c r="C347" s="106" t="s">
        <v>345</v>
      </c>
      <c r="D347" s="106" t="s">
        <v>324</v>
      </c>
      <c r="E347" s="111" t="s">
        <v>435</v>
      </c>
      <c r="F347" s="106" t="s">
        <v>329</v>
      </c>
      <c r="G347" s="108">
        <f>H347+I347</f>
        <v>229141</v>
      </c>
      <c r="H347" s="108">
        <v>229141</v>
      </c>
      <c r="I347" s="108"/>
      <c r="J347" s="112">
        <f>K347-G347</f>
        <v>28032</v>
      </c>
      <c r="K347" s="112">
        <v>257173</v>
      </c>
      <c r="L347" s="112"/>
      <c r="M347" s="112"/>
      <c r="N347" s="108">
        <v>275614</v>
      </c>
      <c r="O347" s="109"/>
      <c r="P347" s="112"/>
      <c r="Q347" s="112">
        <f>P347+N347</f>
        <v>275614</v>
      </c>
      <c r="R347" s="112">
        <f>O347</f>
        <v>0</v>
      </c>
      <c r="S347" s="112">
        <f>T347-Q347</f>
        <v>-60549</v>
      </c>
      <c r="T347" s="112">
        <v>215065</v>
      </c>
      <c r="U347" s="112">
        <f>R347</f>
        <v>0</v>
      </c>
      <c r="V347" s="112">
        <v>200287</v>
      </c>
      <c r="W347" s="112"/>
      <c r="X347" s="112"/>
      <c r="Y347" s="112">
        <f>W347+T347</f>
        <v>215065</v>
      </c>
      <c r="Z347" s="112">
        <f>X347+V347</f>
        <v>200287</v>
      </c>
      <c r="AA347" s="112"/>
      <c r="AB347" s="112"/>
      <c r="AC347" s="112">
        <f>AA347+Y347</f>
        <v>215065</v>
      </c>
      <c r="AD347" s="112">
        <f>AB347+Z347</f>
        <v>200287</v>
      </c>
      <c r="AE347" s="112"/>
      <c r="AF347" s="112"/>
      <c r="AG347" s="112"/>
      <c r="AH347" s="112">
        <f>AE347+AC347</f>
        <v>215065</v>
      </c>
      <c r="AI347" s="112"/>
      <c r="AJ347" s="112">
        <f>AG347+AD347</f>
        <v>200287</v>
      </c>
      <c r="AK347" s="113"/>
      <c r="AL347" s="113"/>
      <c r="AM347" s="112">
        <f>AK347+AH347</f>
        <v>215065</v>
      </c>
      <c r="AN347" s="112">
        <f>AI347</f>
        <v>0</v>
      </c>
      <c r="AO347" s="112">
        <f>AQ347-AM347</f>
        <v>51020</v>
      </c>
      <c r="AP347" s="112">
        <f>AR347-AN347</f>
        <v>0</v>
      </c>
      <c r="AQ347" s="112">
        <v>266085</v>
      </c>
      <c r="AR347" s="112"/>
      <c r="AS347" s="112">
        <v>-29313</v>
      </c>
      <c r="AT347" s="112">
        <f>266085+AS347</f>
        <v>236772</v>
      </c>
      <c r="AU347" s="112"/>
      <c r="AV347" s="113"/>
      <c r="AW347" s="108">
        <f>AT347+AV347</f>
        <v>236772</v>
      </c>
      <c r="AX347" s="112">
        <f>AU347</f>
        <v>0</v>
      </c>
      <c r="AY347" s="115"/>
      <c r="AZ347" s="115"/>
      <c r="BA347" s="115"/>
      <c r="BB347" s="112">
        <f>AW347+AY347+AZ347+BA347</f>
        <v>236772</v>
      </c>
      <c r="BC347" s="112">
        <f>AX347+AY347</f>
        <v>0</v>
      </c>
    </row>
    <row r="348" spans="1:55" s="3" customFormat="1" ht="82.5">
      <c r="A348" s="104"/>
      <c r="B348" s="105" t="s">
        <v>283</v>
      </c>
      <c r="C348" s="106" t="s">
        <v>345</v>
      </c>
      <c r="D348" s="106" t="s">
        <v>324</v>
      </c>
      <c r="E348" s="132" t="s">
        <v>284</v>
      </c>
      <c r="F348" s="106"/>
      <c r="G348" s="108"/>
      <c r="H348" s="108"/>
      <c r="I348" s="108"/>
      <c r="J348" s="112"/>
      <c r="K348" s="112"/>
      <c r="L348" s="112"/>
      <c r="M348" s="112"/>
      <c r="N348" s="108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42"/>
      <c r="AL348" s="14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42"/>
      <c r="AW348" s="108"/>
      <c r="AX348" s="112"/>
      <c r="AY348" s="112">
        <f>AY349</f>
        <v>22706</v>
      </c>
      <c r="AZ348" s="112">
        <f>AZ349</f>
        <v>0</v>
      </c>
      <c r="BA348" s="112">
        <f>BA349</f>
        <v>0</v>
      </c>
      <c r="BB348" s="112">
        <f>BB349</f>
        <v>22706</v>
      </c>
      <c r="BC348" s="112">
        <f>BC349</f>
        <v>22706</v>
      </c>
    </row>
    <row r="349" spans="1:55" s="3" customFormat="1" ht="33">
      <c r="A349" s="104"/>
      <c r="B349" s="105" t="s">
        <v>328</v>
      </c>
      <c r="C349" s="106" t="s">
        <v>345</v>
      </c>
      <c r="D349" s="106" t="s">
        <v>324</v>
      </c>
      <c r="E349" s="132" t="s">
        <v>284</v>
      </c>
      <c r="F349" s="106" t="s">
        <v>329</v>
      </c>
      <c r="G349" s="108"/>
      <c r="H349" s="108"/>
      <c r="I349" s="108"/>
      <c r="J349" s="112"/>
      <c r="K349" s="112"/>
      <c r="L349" s="112"/>
      <c r="M349" s="112"/>
      <c r="N349" s="108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42"/>
      <c r="AL349" s="142"/>
      <c r="AM349" s="112"/>
      <c r="AN349" s="112"/>
      <c r="AO349" s="112"/>
      <c r="AP349" s="112"/>
      <c r="AQ349" s="112"/>
      <c r="AR349" s="112"/>
      <c r="AS349" s="112"/>
      <c r="AT349" s="112"/>
      <c r="AU349" s="112"/>
      <c r="AV349" s="142"/>
      <c r="AW349" s="108"/>
      <c r="AX349" s="112"/>
      <c r="AY349" s="112">
        <v>22706</v>
      </c>
      <c r="AZ349" s="112"/>
      <c r="BA349" s="112"/>
      <c r="BB349" s="112">
        <f>AW349+AY349+AZ349+BA349</f>
        <v>22706</v>
      </c>
      <c r="BC349" s="112">
        <f>AX349+AY349</f>
        <v>22706</v>
      </c>
    </row>
    <row r="350" spans="1:55" s="2" customFormat="1" ht="37.5">
      <c r="A350" s="120"/>
      <c r="B350" s="99" t="s">
        <v>384</v>
      </c>
      <c r="C350" s="100" t="s">
        <v>345</v>
      </c>
      <c r="D350" s="100" t="s">
        <v>349</v>
      </c>
      <c r="E350" s="101"/>
      <c r="F350" s="100"/>
      <c r="G350" s="102">
        <f aca="true" t="shared" si="323" ref="G350:W351">G351</f>
        <v>90724</v>
      </c>
      <c r="H350" s="102">
        <f t="shared" si="323"/>
        <v>90724</v>
      </c>
      <c r="I350" s="102">
        <f t="shared" si="323"/>
        <v>0</v>
      </c>
      <c r="J350" s="102">
        <f t="shared" si="323"/>
        <v>20756</v>
      </c>
      <c r="K350" s="102">
        <f t="shared" si="323"/>
        <v>111480</v>
      </c>
      <c r="L350" s="102">
        <f t="shared" si="323"/>
        <v>0</v>
      </c>
      <c r="M350" s="102"/>
      <c r="N350" s="102">
        <f t="shared" si="323"/>
        <v>120990</v>
      </c>
      <c r="O350" s="102">
        <f t="shared" si="323"/>
        <v>0</v>
      </c>
      <c r="P350" s="102">
        <f t="shared" si="323"/>
        <v>0</v>
      </c>
      <c r="Q350" s="102">
        <f t="shared" si="323"/>
        <v>120990</v>
      </c>
      <c r="R350" s="102">
        <f t="shared" si="323"/>
        <v>0</v>
      </c>
      <c r="S350" s="102">
        <f t="shared" si="323"/>
        <v>-44708</v>
      </c>
      <c r="T350" s="102">
        <f t="shared" si="323"/>
        <v>76282</v>
      </c>
      <c r="U350" s="102">
        <f t="shared" si="323"/>
        <v>0</v>
      </c>
      <c r="V350" s="102">
        <f t="shared" si="323"/>
        <v>73821</v>
      </c>
      <c r="W350" s="102">
        <f t="shared" si="323"/>
        <v>0</v>
      </c>
      <c r="X350" s="102">
        <f aca="true" t="shared" si="324" ref="W350:AM351">X351</f>
        <v>0</v>
      </c>
      <c r="Y350" s="102">
        <f t="shared" si="324"/>
        <v>76282</v>
      </c>
      <c r="Z350" s="102">
        <f t="shared" si="324"/>
        <v>73821</v>
      </c>
      <c r="AA350" s="102">
        <f t="shared" si="324"/>
        <v>0</v>
      </c>
      <c r="AB350" s="102">
        <f t="shared" si="324"/>
        <v>0</v>
      </c>
      <c r="AC350" s="102">
        <f t="shared" si="324"/>
        <v>76282</v>
      </c>
      <c r="AD350" s="102">
        <f t="shared" si="324"/>
        <v>73821</v>
      </c>
      <c r="AE350" s="102">
        <f t="shared" si="324"/>
        <v>0</v>
      </c>
      <c r="AF350" s="102"/>
      <c r="AG350" s="102">
        <f t="shared" si="324"/>
        <v>0</v>
      </c>
      <c r="AH350" s="102">
        <f t="shared" si="324"/>
        <v>76282</v>
      </c>
      <c r="AI350" s="102"/>
      <c r="AJ350" s="102">
        <f t="shared" si="324"/>
        <v>73821</v>
      </c>
      <c r="AK350" s="102">
        <f t="shared" si="324"/>
        <v>0</v>
      </c>
      <c r="AL350" s="102">
        <f t="shared" si="324"/>
        <v>0</v>
      </c>
      <c r="AM350" s="102">
        <f t="shared" si="324"/>
        <v>76282</v>
      </c>
      <c r="AN350" s="102">
        <f aca="true" t="shared" si="325" ref="AK350:AR351">AN351</f>
        <v>0</v>
      </c>
      <c r="AO350" s="102">
        <f t="shared" si="325"/>
        <v>15811</v>
      </c>
      <c r="AP350" s="102">
        <f t="shared" si="325"/>
        <v>0</v>
      </c>
      <c r="AQ350" s="102">
        <f t="shared" si="325"/>
        <v>92093</v>
      </c>
      <c r="AR350" s="102">
        <f t="shared" si="325"/>
        <v>0</v>
      </c>
      <c r="AS350" s="136"/>
      <c r="AT350" s="102">
        <f>AT351</f>
        <v>92093</v>
      </c>
      <c r="AU350" s="102">
        <f aca="true" t="shared" si="326" ref="AU350:BC351">AU351</f>
        <v>0</v>
      </c>
      <c r="AV350" s="102">
        <f t="shared" si="326"/>
        <v>0</v>
      </c>
      <c r="AW350" s="102">
        <f t="shared" si="326"/>
        <v>92093</v>
      </c>
      <c r="AX350" s="102">
        <f t="shared" si="326"/>
        <v>0</v>
      </c>
      <c r="AY350" s="102">
        <f t="shared" si="326"/>
        <v>0</v>
      </c>
      <c r="AZ350" s="102">
        <f t="shared" si="326"/>
        <v>0</v>
      </c>
      <c r="BA350" s="102">
        <f t="shared" si="326"/>
        <v>0</v>
      </c>
      <c r="BB350" s="102">
        <f t="shared" si="326"/>
        <v>92093</v>
      </c>
      <c r="BC350" s="102">
        <f t="shared" si="326"/>
        <v>0</v>
      </c>
    </row>
    <row r="351" spans="1:55" ht="16.5">
      <c r="A351" s="104"/>
      <c r="B351" s="105" t="s">
        <v>385</v>
      </c>
      <c r="C351" s="106" t="s">
        <v>345</v>
      </c>
      <c r="D351" s="106" t="s">
        <v>349</v>
      </c>
      <c r="E351" s="111" t="s">
        <v>436</v>
      </c>
      <c r="F351" s="106"/>
      <c r="G351" s="108">
        <f t="shared" si="323"/>
        <v>90724</v>
      </c>
      <c r="H351" s="108">
        <f t="shared" si="323"/>
        <v>90724</v>
      </c>
      <c r="I351" s="108">
        <f t="shared" si="323"/>
        <v>0</v>
      </c>
      <c r="J351" s="108">
        <f t="shared" si="323"/>
        <v>20756</v>
      </c>
      <c r="K351" s="108">
        <f t="shared" si="323"/>
        <v>111480</v>
      </c>
      <c r="L351" s="108">
        <f t="shared" si="323"/>
        <v>0</v>
      </c>
      <c r="M351" s="108"/>
      <c r="N351" s="108">
        <f t="shared" si="323"/>
        <v>120990</v>
      </c>
      <c r="O351" s="108">
        <f t="shared" si="323"/>
        <v>0</v>
      </c>
      <c r="P351" s="108">
        <f t="shared" si="323"/>
        <v>0</v>
      </c>
      <c r="Q351" s="108">
        <f t="shared" si="323"/>
        <v>120990</v>
      </c>
      <c r="R351" s="108">
        <f t="shared" si="323"/>
        <v>0</v>
      </c>
      <c r="S351" s="108">
        <f t="shared" si="323"/>
        <v>-44708</v>
      </c>
      <c r="T351" s="108">
        <f t="shared" si="323"/>
        <v>76282</v>
      </c>
      <c r="U351" s="108">
        <f t="shared" si="323"/>
        <v>0</v>
      </c>
      <c r="V351" s="108">
        <f t="shared" si="323"/>
        <v>73821</v>
      </c>
      <c r="W351" s="108">
        <f t="shared" si="324"/>
        <v>0</v>
      </c>
      <c r="X351" s="108">
        <f t="shared" si="324"/>
        <v>0</v>
      </c>
      <c r="Y351" s="108">
        <f t="shared" si="324"/>
        <v>76282</v>
      </c>
      <c r="Z351" s="108">
        <f t="shared" si="324"/>
        <v>73821</v>
      </c>
      <c r="AA351" s="108">
        <f t="shared" si="324"/>
        <v>0</v>
      </c>
      <c r="AB351" s="108">
        <f t="shared" si="324"/>
        <v>0</v>
      </c>
      <c r="AC351" s="108">
        <f t="shared" si="324"/>
        <v>76282</v>
      </c>
      <c r="AD351" s="108">
        <f t="shared" si="324"/>
        <v>73821</v>
      </c>
      <c r="AE351" s="108">
        <f t="shared" si="324"/>
        <v>0</v>
      </c>
      <c r="AF351" s="108"/>
      <c r="AG351" s="108">
        <f t="shared" si="324"/>
        <v>0</v>
      </c>
      <c r="AH351" s="108">
        <f t="shared" si="324"/>
        <v>76282</v>
      </c>
      <c r="AI351" s="108"/>
      <c r="AJ351" s="108">
        <f t="shared" si="324"/>
        <v>73821</v>
      </c>
      <c r="AK351" s="108">
        <f t="shared" si="325"/>
        <v>0</v>
      </c>
      <c r="AL351" s="108">
        <f t="shared" si="325"/>
        <v>0</v>
      </c>
      <c r="AM351" s="108">
        <f t="shared" si="325"/>
        <v>76282</v>
      </c>
      <c r="AN351" s="108">
        <f t="shared" si="325"/>
        <v>0</v>
      </c>
      <c r="AO351" s="108">
        <f t="shared" si="325"/>
        <v>15811</v>
      </c>
      <c r="AP351" s="108">
        <f t="shared" si="325"/>
        <v>0</v>
      </c>
      <c r="AQ351" s="108">
        <f t="shared" si="325"/>
        <v>92093</v>
      </c>
      <c r="AR351" s="108">
        <f t="shared" si="325"/>
        <v>0</v>
      </c>
      <c r="AS351" s="113"/>
      <c r="AT351" s="108">
        <f>AT352</f>
        <v>92093</v>
      </c>
      <c r="AU351" s="108">
        <f t="shared" si="326"/>
        <v>0</v>
      </c>
      <c r="AV351" s="108">
        <f t="shared" si="326"/>
        <v>0</v>
      </c>
      <c r="AW351" s="108">
        <f t="shared" si="326"/>
        <v>92093</v>
      </c>
      <c r="AX351" s="108">
        <f t="shared" si="326"/>
        <v>0</v>
      </c>
      <c r="AY351" s="108">
        <f t="shared" si="326"/>
        <v>0</v>
      </c>
      <c r="AZ351" s="108">
        <f t="shared" si="326"/>
        <v>0</v>
      </c>
      <c r="BA351" s="108">
        <f t="shared" si="326"/>
        <v>0</v>
      </c>
      <c r="BB351" s="108">
        <f t="shared" si="326"/>
        <v>92093</v>
      </c>
      <c r="BC351" s="108">
        <f t="shared" si="326"/>
        <v>0</v>
      </c>
    </row>
    <row r="352" spans="1:55" ht="33">
      <c r="A352" s="104"/>
      <c r="B352" s="105" t="s">
        <v>328</v>
      </c>
      <c r="C352" s="106" t="s">
        <v>345</v>
      </c>
      <c r="D352" s="106" t="s">
        <v>349</v>
      </c>
      <c r="E352" s="111" t="s">
        <v>436</v>
      </c>
      <c r="F352" s="106" t="s">
        <v>329</v>
      </c>
      <c r="G352" s="108">
        <f>H352+I352</f>
        <v>90724</v>
      </c>
      <c r="H352" s="108">
        <v>90724</v>
      </c>
      <c r="I352" s="108"/>
      <c r="J352" s="112">
        <f>K352-G352</f>
        <v>20756</v>
      </c>
      <c r="K352" s="112">
        <v>111480</v>
      </c>
      <c r="L352" s="112"/>
      <c r="M352" s="112"/>
      <c r="N352" s="108">
        <v>120990</v>
      </c>
      <c r="O352" s="109"/>
      <c r="P352" s="112"/>
      <c r="Q352" s="112">
        <f>P352+N352</f>
        <v>120990</v>
      </c>
      <c r="R352" s="112">
        <f>O352</f>
        <v>0</v>
      </c>
      <c r="S352" s="112">
        <f>T352-Q352</f>
        <v>-44708</v>
      </c>
      <c r="T352" s="112">
        <v>76282</v>
      </c>
      <c r="U352" s="112">
        <f>R352</f>
        <v>0</v>
      </c>
      <c r="V352" s="112">
        <v>73821</v>
      </c>
      <c r="W352" s="112"/>
      <c r="X352" s="112"/>
      <c r="Y352" s="112">
        <f>W352+T352</f>
        <v>76282</v>
      </c>
      <c r="Z352" s="112">
        <f>X352+V352</f>
        <v>73821</v>
      </c>
      <c r="AA352" s="112"/>
      <c r="AB352" s="112"/>
      <c r="AC352" s="112">
        <f>AA352+Y352</f>
        <v>76282</v>
      </c>
      <c r="AD352" s="112">
        <f>AB352+Z352</f>
        <v>73821</v>
      </c>
      <c r="AE352" s="112"/>
      <c r="AF352" s="112"/>
      <c r="AG352" s="112"/>
      <c r="AH352" s="112">
        <f>AE352+AC352</f>
        <v>76282</v>
      </c>
      <c r="AI352" s="112"/>
      <c r="AJ352" s="112">
        <f>AG352+AD352</f>
        <v>73821</v>
      </c>
      <c r="AK352" s="113"/>
      <c r="AL352" s="113"/>
      <c r="AM352" s="112">
        <f>AK352+AH352</f>
        <v>76282</v>
      </c>
      <c r="AN352" s="112">
        <f>AI352</f>
        <v>0</v>
      </c>
      <c r="AO352" s="112">
        <f>AQ352-AM352</f>
        <v>15811</v>
      </c>
      <c r="AP352" s="112">
        <f>AR352-AN352</f>
        <v>0</v>
      </c>
      <c r="AQ352" s="112">
        <v>92093</v>
      </c>
      <c r="AR352" s="112"/>
      <c r="AS352" s="113"/>
      <c r="AT352" s="112">
        <v>92093</v>
      </c>
      <c r="AU352" s="112"/>
      <c r="AV352" s="113"/>
      <c r="AW352" s="108">
        <f>AT352+AV352</f>
        <v>92093</v>
      </c>
      <c r="AX352" s="112">
        <f>AU352</f>
        <v>0</v>
      </c>
      <c r="AY352" s="115"/>
      <c r="AZ352" s="115"/>
      <c r="BA352" s="115"/>
      <c r="BB352" s="112">
        <f>AW352+AY352+AZ352+BA352</f>
        <v>92093</v>
      </c>
      <c r="BC352" s="109">
        <f>AX352+AY352</f>
        <v>0</v>
      </c>
    </row>
    <row r="353" spans="1:55" ht="37.5">
      <c r="A353" s="104"/>
      <c r="B353" s="99" t="s">
        <v>214</v>
      </c>
      <c r="C353" s="100" t="s">
        <v>345</v>
      </c>
      <c r="D353" s="100" t="s">
        <v>345</v>
      </c>
      <c r="E353" s="101"/>
      <c r="F353" s="100"/>
      <c r="G353" s="108"/>
      <c r="H353" s="108"/>
      <c r="I353" s="108"/>
      <c r="J353" s="112"/>
      <c r="K353" s="112"/>
      <c r="L353" s="112"/>
      <c r="M353" s="112"/>
      <c r="N353" s="108"/>
      <c r="O353" s="109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3"/>
      <c r="AL353" s="113"/>
      <c r="AM353" s="112"/>
      <c r="AN353" s="112"/>
      <c r="AO353" s="116">
        <f aca="true" t="shared" si="327" ref="AO353:AT353">AO354+AO358+AO360</f>
        <v>97731</v>
      </c>
      <c r="AP353" s="116">
        <f t="shared" si="327"/>
        <v>0</v>
      </c>
      <c r="AQ353" s="116">
        <f t="shared" si="327"/>
        <v>97731</v>
      </c>
      <c r="AR353" s="116">
        <f t="shared" si="327"/>
        <v>0</v>
      </c>
      <c r="AS353" s="116">
        <f t="shared" si="327"/>
        <v>29313</v>
      </c>
      <c r="AT353" s="116">
        <f t="shared" si="327"/>
        <v>127044</v>
      </c>
      <c r="AU353" s="116">
        <f aca="true" t="shared" si="328" ref="AU353:BC353">AU354+AU358+AU360</f>
        <v>0</v>
      </c>
      <c r="AV353" s="116">
        <f t="shared" si="328"/>
        <v>0</v>
      </c>
      <c r="AW353" s="116">
        <f t="shared" si="328"/>
        <v>127044</v>
      </c>
      <c r="AX353" s="116">
        <f t="shared" si="328"/>
        <v>0</v>
      </c>
      <c r="AY353" s="116">
        <f t="shared" si="328"/>
        <v>0</v>
      </c>
      <c r="AZ353" s="116">
        <f t="shared" si="328"/>
        <v>19509</v>
      </c>
      <c r="BA353" s="116">
        <f t="shared" si="328"/>
        <v>0</v>
      </c>
      <c r="BB353" s="116">
        <f t="shared" si="328"/>
        <v>146553</v>
      </c>
      <c r="BC353" s="116">
        <f t="shared" si="328"/>
        <v>0</v>
      </c>
    </row>
    <row r="354" spans="1:55" ht="49.5">
      <c r="A354" s="104"/>
      <c r="B354" s="105" t="s">
        <v>387</v>
      </c>
      <c r="C354" s="106" t="s">
        <v>345</v>
      </c>
      <c r="D354" s="106" t="s">
        <v>345</v>
      </c>
      <c r="E354" s="111" t="s">
        <v>437</v>
      </c>
      <c r="F354" s="106"/>
      <c r="G354" s="108"/>
      <c r="H354" s="108"/>
      <c r="I354" s="108"/>
      <c r="J354" s="112"/>
      <c r="K354" s="112"/>
      <c r="L354" s="112"/>
      <c r="M354" s="112"/>
      <c r="N354" s="108"/>
      <c r="O354" s="109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3"/>
      <c r="AL354" s="113"/>
      <c r="AM354" s="112"/>
      <c r="AN354" s="112"/>
      <c r="AO354" s="112">
        <f aca="true" t="shared" si="329" ref="AO354:AT354">AO355+AO356</f>
        <v>40830</v>
      </c>
      <c r="AP354" s="112">
        <f t="shared" si="329"/>
        <v>0</v>
      </c>
      <c r="AQ354" s="112">
        <f t="shared" si="329"/>
        <v>40830</v>
      </c>
      <c r="AR354" s="112">
        <f t="shared" si="329"/>
        <v>0</v>
      </c>
      <c r="AS354" s="112">
        <f t="shared" si="329"/>
        <v>29313</v>
      </c>
      <c r="AT354" s="112">
        <f t="shared" si="329"/>
        <v>70143</v>
      </c>
      <c r="AU354" s="112">
        <f aca="true" t="shared" si="330" ref="AU354:BC354">AU355+AU356</f>
        <v>0</v>
      </c>
      <c r="AV354" s="112">
        <f t="shared" si="330"/>
        <v>0</v>
      </c>
      <c r="AW354" s="112">
        <f t="shared" si="330"/>
        <v>70143</v>
      </c>
      <c r="AX354" s="112">
        <f t="shared" si="330"/>
        <v>0</v>
      </c>
      <c r="AY354" s="112">
        <f t="shared" si="330"/>
        <v>0</v>
      </c>
      <c r="AZ354" s="112">
        <f t="shared" si="330"/>
        <v>-10715</v>
      </c>
      <c r="BA354" s="112">
        <f t="shared" si="330"/>
        <v>0</v>
      </c>
      <c r="BB354" s="112">
        <f t="shared" si="330"/>
        <v>59428</v>
      </c>
      <c r="BC354" s="112">
        <f t="shared" si="330"/>
        <v>0</v>
      </c>
    </row>
    <row r="355" spans="1:55" ht="33">
      <c r="A355" s="104"/>
      <c r="B355" s="105" t="s">
        <v>328</v>
      </c>
      <c r="C355" s="106" t="s">
        <v>345</v>
      </c>
      <c r="D355" s="106" t="s">
        <v>345</v>
      </c>
      <c r="E355" s="111" t="s">
        <v>437</v>
      </c>
      <c r="F355" s="106" t="s">
        <v>329</v>
      </c>
      <c r="G355" s="108"/>
      <c r="H355" s="108"/>
      <c r="I355" s="108"/>
      <c r="J355" s="112"/>
      <c r="K355" s="112"/>
      <c r="L355" s="112"/>
      <c r="M355" s="112"/>
      <c r="N355" s="108"/>
      <c r="O355" s="109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3"/>
      <c r="AL355" s="113"/>
      <c r="AM355" s="112"/>
      <c r="AN355" s="112"/>
      <c r="AO355" s="112">
        <f>AQ355-AM355</f>
        <v>40830</v>
      </c>
      <c r="AP355" s="112"/>
      <c r="AQ355" s="112">
        <v>40830</v>
      </c>
      <c r="AR355" s="112"/>
      <c r="AS355" s="113"/>
      <c r="AT355" s="112">
        <v>40830</v>
      </c>
      <c r="AU355" s="112"/>
      <c r="AV355" s="113"/>
      <c r="AW355" s="108">
        <f>AT355+AV355</f>
        <v>40830</v>
      </c>
      <c r="AX355" s="112">
        <f>AU355</f>
        <v>0</v>
      </c>
      <c r="AY355" s="115"/>
      <c r="AZ355" s="112">
        <v>-10715</v>
      </c>
      <c r="BA355" s="115"/>
      <c r="BB355" s="112">
        <f>AW355+AY355+AZ355+BA355</f>
        <v>30115</v>
      </c>
      <c r="BC355" s="109">
        <f>AX355+AY355</f>
        <v>0</v>
      </c>
    </row>
    <row r="356" spans="1:55" ht="30.75" customHeight="1">
      <c r="A356" s="104"/>
      <c r="B356" s="105" t="s">
        <v>184</v>
      </c>
      <c r="C356" s="106" t="s">
        <v>345</v>
      </c>
      <c r="D356" s="106" t="s">
        <v>345</v>
      </c>
      <c r="E356" s="111" t="s">
        <v>183</v>
      </c>
      <c r="F356" s="106"/>
      <c r="G356" s="108"/>
      <c r="H356" s="108"/>
      <c r="I356" s="108"/>
      <c r="J356" s="112"/>
      <c r="K356" s="112"/>
      <c r="L356" s="112"/>
      <c r="M356" s="112"/>
      <c r="N356" s="108"/>
      <c r="O356" s="109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3"/>
      <c r="AL356" s="113"/>
      <c r="AM356" s="112"/>
      <c r="AN356" s="112"/>
      <c r="AO356" s="112">
        <f aca="true" t="shared" si="331" ref="AO356:BC356">AO357</f>
        <v>0</v>
      </c>
      <c r="AP356" s="112">
        <f t="shared" si="331"/>
        <v>0</v>
      </c>
      <c r="AQ356" s="112">
        <f t="shared" si="331"/>
        <v>0</v>
      </c>
      <c r="AR356" s="112">
        <f t="shared" si="331"/>
        <v>0</v>
      </c>
      <c r="AS356" s="112">
        <f t="shared" si="331"/>
        <v>29313</v>
      </c>
      <c r="AT356" s="112">
        <f t="shared" si="331"/>
        <v>29313</v>
      </c>
      <c r="AU356" s="112">
        <f t="shared" si="331"/>
        <v>0</v>
      </c>
      <c r="AV356" s="112">
        <f t="shared" si="331"/>
        <v>0</v>
      </c>
      <c r="AW356" s="112">
        <f t="shared" si="331"/>
        <v>29313</v>
      </c>
      <c r="AX356" s="112">
        <f t="shared" si="331"/>
        <v>0</v>
      </c>
      <c r="AY356" s="112">
        <f t="shared" si="331"/>
        <v>0</v>
      </c>
      <c r="AZ356" s="112">
        <f t="shared" si="331"/>
        <v>0</v>
      </c>
      <c r="BA356" s="112">
        <f t="shared" si="331"/>
        <v>0</v>
      </c>
      <c r="BB356" s="112">
        <f t="shared" si="331"/>
        <v>29313</v>
      </c>
      <c r="BC356" s="112">
        <f t="shared" si="331"/>
        <v>0</v>
      </c>
    </row>
    <row r="357" spans="1:55" ht="103.5" customHeight="1">
      <c r="A357" s="104"/>
      <c r="B357" s="105" t="s">
        <v>66</v>
      </c>
      <c r="C357" s="106" t="s">
        <v>345</v>
      </c>
      <c r="D357" s="106" t="s">
        <v>345</v>
      </c>
      <c r="E357" s="111" t="s">
        <v>183</v>
      </c>
      <c r="F357" s="106" t="s">
        <v>54</v>
      </c>
      <c r="G357" s="108"/>
      <c r="H357" s="108"/>
      <c r="I357" s="108"/>
      <c r="J357" s="112"/>
      <c r="K357" s="112"/>
      <c r="L357" s="112"/>
      <c r="M357" s="112"/>
      <c r="N357" s="108"/>
      <c r="O357" s="109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3"/>
      <c r="AL357" s="113"/>
      <c r="AM357" s="112"/>
      <c r="AN357" s="112"/>
      <c r="AO357" s="112">
        <f>AQ357-AM357</f>
        <v>0</v>
      </c>
      <c r="AP357" s="112"/>
      <c r="AQ357" s="112"/>
      <c r="AR357" s="112"/>
      <c r="AS357" s="112">
        <v>29313</v>
      </c>
      <c r="AT357" s="112">
        <f>AQ357+AS357</f>
        <v>29313</v>
      </c>
      <c r="AU357" s="112"/>
      <c r="AV357" s="113"/>
      <c r="AW357" s="108">
        <f>AT357+AV357</f>
        <v>29313</v>
      </c>
      <c r="AX357" s="112">
        <f>AU357</f>
        <v>0</v>
      </c>
      <c r="AY357" s="115"/>
      <c r="AZ357" s="115"/>
      <c r="BA357" s="115"/>
      <c r="BB357" s="112">
        <f>AW357+AY357+AZ357+BA357</f>
        <v>29313</v>
      </c>
      <c r="BC357" s="109">
        <f>AX357+AY357</f>
        <v>0</v>
      </c>
    </row>
    <row r="358" spans="1:55" ht="16.5">
      <c r="A358" s="104"/>
      <c r="B358" s="105" t="s">
        <v>388</v>
      </c>
      <c r="C358" s="106" t="s">
        <v>345</v>
      </c>
      <c r="D358" s="106" t="s">
        <v>345</v>
      </c>
      <c r="E358" s="111" t="s">
        <v>438</v>
      </c>
      <c r="F358" s="106"/>
      <c r="G358" s="108"/>
      <c r="H358" s="108"/>
      <c r="I358" s="108"/>
      <c r="J358" s="112"/>
      <c r="K358" s="112"/>
      <c r="L358" s="112"/>
      <c r="M358" s="112"/>
      <c r="N358" s="108"/>
      <c r="O358" s="109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3"/>
      <c r="AL358" s="113"/>
      <c r="AM358" s="112"/>
      <c r="AN358" s="112"/>
      <c r="AO358" s="112">
        <f>AO359</f>
        <v>49723</v>
      </c>
      <c r="AP358" s="112">
        <f>AP359</f>
        <v>0</v>
      </c>
      <c r="AQ358" s="112">
        <f>AQ359</f>
        <v>49723</v>
      </c>
      <c r="AR358" s="112">
        <f>AR359</f>
        <v>0</v>
      </c>
      <c r="AS358" s="113"/>
      <c r="AT358" s="112">
        <f aca="true" t="shared" si="332" ref="AT358:BC358">AT359</f>
        <v>49723</v>
      </c>
      <c r="AU358" s="112">
        <f t="shared" si="332"/>
        <v>0</v>
      </c>
      <c r="AV358" s="112">
        <f t="shared" si="332"/>
        <v>0</v>
      </c>
      <c r="AW358" s="112">
        <f t="shared" si="332"/>
        <v>49723</v>
      </c>
      <c r="AX358" s="112">
        <f t="shared" si="332"/>
        <v>0</v>
      </c>
      <c r="AY358" s="112">
        <f t="shared" si="332"/>
        <v>0</v>
      </c>
      <c r="AZ358" s="112">
        <f t="shared" si="332"/>
        <v>0</v>
      </c>
      <c r="BA358" s="112">
        <f t="shared" si="332"/>
        <v>0</v>
      </c>
      <c r="BB358" s="112">
        <f t="shared" si="332"/>
        <v>49723</v>
      </c>
      <c r="BC358" s="112">
        <f t="shared" si="332"/>
        <v>0</v>
      </c>
    </row>
    <row r="359" spans="1:55" ht="33">
      <c r="A359" s="104"/>
      <c r="B359" s="105" t="s">
        <v>328</v>
      </c>
      <c r="C359" s="106" t="s">
        <v>345</v>
      </c>
      <c r="D359" s="106" t="s">
        <v>345</v>
      </c>
      <c r="E359" s="111" t="s">
        <v>438</v>
      </c>
      <c r="F359" s="106" t="s">
        <v>329</v>
      </c>
      <c r="G359" s="108"/>
      <c r="H359" s="108"/>
      <c r="I359" s="108"/>
      <c r="J359" s="112"/>
      <c r="K359" s="112"/>
      <c r="L359" s="112"/>
      <c r="M359" s="112"/>
      <c r="N359" s="108"/>
      <c r="O359" s="109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3"/>
      <c r="AL359" s="113"/>
      <c r="AM359" s="112"/>
      <c r="AN359" s="112"/>
      <c r="AO359" s="112">
        <f>AQ359-AM359</f>
        <v>49723</v>
      </c>
      <c r="AP359" s="112"/>
      <c r="AQ359" s="112">
        <v>49723</v>
      </c>
      <c r="AR359" s="112"/>
      <c r="AS359" s="113"/>
      <c r="AT359" s="112">
        <v>49723</v>
      </c>
      <c r="AU359" s="112"/>
      <c r="AV359" s="113"/>
      <c r="AW359" s="108">
        <f>AT359+AV359</f>
        <v>49723</v>
      </c>
      <c r="AX359" s="112">
        <f>AU359</f>
        <v>0</v>
      </c>
      <c r="AY359" s="115"/>
      <c r="AZ359" s="115"/>
      <c r="BA359" s="115"/>
      <c r="BB359" s="112">
        <f>AW359+AY359+AZ359+BA359</f>
        <v>49723</v>
      </c>
      <c r="BC359" s="109">
        <f>AX359+AY359</f>
        <v>0</v>
      </c>
    </row>
    <row r="360" spans="1:55" ht="33">
      <c r="A360" s="104"/>
      <c r="B360" s="105" t="s">
        <v>373</v>
      </c>
      <c r="C360" s="106" t="s">
        <v>345</v>
      </c>
      <c r="D360" s="106" t="s">
        <v>345</v>
      </c>
      <c r="E360" s="111" t="s">
        <v>411</v>
      </c>
      <c r="F360" s="106"/>
      <c r="G360" s="108"/>
      <c r="H360" s="108"/>
      <c r="I360" s="108"/>
      <c r="J360" s="112"/>
      <c r="K360" s="112"/>
      <c r="L360" s="112"/>
      <c r="M360" s="112"/>
      <c r="N360" s="108"/>
      <c r="O360" s="109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3"/>
      <c r="AL360" s="113"/>
      <c r="AM360" s="112"/>
      <c r="AN360" s="112"/>
      <c r="AO360" s="112">
        <f>AO361</f>
        <v>7178</v>
      </c>
      <c r="AP360" s="112">
        <f aca="true" t="shared" si="333" ref="AP360:AR362">AP361</f>
        <v>0</v>
      </c>
      <c r="AQ360" s="112">
        <f t="shared" si="333"/>
        <v>7178</v>
      </c>
      <c r="AR360" s="112">
        <f t="shared" si="333"/>
        <v>0</v>
      </c>
      <c r="AS360" s="113"/>
      <c r="AT360" s="112">
        <f aca="true" t="shared" si="334" ref="AT360:BC362">AT361</f>
        <v>7178</v>
      </c>
      <c r="AU360" s="112">
        <f t="shared" si="334"/>
        <v>0</v>
      </c>
      <c r="AV360" s="112">
        <f t="shared" si="334"/>
        <v>0</v>
      </c>
      <c r="AW360" s="112">
        <f t="shared" si="334"/>
        <v>7178</v>
      </c>
      <c r="AX360" s="112">
        <f t="shared" si="334"/>
        <v>0</v>
      </c>
      <c r="AY360" s="112">
        <f>AY361+AY375</f>
        <v>0</v>
      </c>
      <c r="AZ360" s="112">
        <f>AZ361+AZ375</f>
        <v>30224</v>
      </c>
      <c r="BA360" s="112">
        <f>BA361+BA375</f>
        <v>0</v>
      </c>
      <c r="BB360" s="112">
        <f>BB361+BB375</f>
        <v>37402</v>
      </c>
      <c r="BC360" s="112">
        <f>BC361+BC375</f>
        <v>0</v>
      </c>
    </row>
    <row r="361" spans="1:55" ht="49.5">
      <c r="A361" s="104"/>
      <c r="B361" s="134" t="s">
        <v>142</v>
      </c>
      <c r="C361" s="106" t="s">
        <v>345</v>
      </c>
      <c r="D361" s="106" t="s">
        <v>345</v>
      </c>
      <c r="E361" s="111" t="s">
        <v>115</v>
      </c>
      <c r="F361" s="106"/>
      <c r="G361" s="108"/>
      <c r="H361" s="108"/>
      <c r="I361" s="108"/>
      <c r="J361" s="112"/>
      <c r="K361" s="112"/>
      <c r="L361" s="112"/>
      <c r="M361" s="112"/>
      <c r="N361" s="108"/>
      <c r="O361" s="109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3"/>
      <c r="AL361" s="113"/>
      <c r="AM361" s="112"/>
      <c r="AN361" s="112"/>
      <c r="AO361" s="112">
        <f>AO362</f>
        <v>7178</v>
      </c>
      <c r="AP361" s="112">
        <f t="shared" si="333"/>
        <v>0</v>
      </c>
      <c r="AQ361" s="112">
        <f t="shared" si="333"/>
        <v>7178</v>
      </c>
      <c r="AR361" s="112">
        <f t="shared" si="333"/>
        <v>0</v>
      </c>
      <c r="AS361" s="113"/>
      <c r="AT361" s="112">
        <f t="shared" si="334"/>
        <v>7178</v>
      </c>
      <c r="AU361" s="112">
        <f t="shared" si="334"/>
        <v>0</v>
      </c>
      <c r="AV361" s="112">
        <f t="shared" si="334"/>
        <v>0</v>
      </c>
      <c r="AW361" s="112">
        <f t="shared" si="334"/>
        <v>7178</v>
      </c>
      <c r="AX361" s="112">
        <f t="shared" si="334"/>
        <v>0</v>
      </c>
      <c r="AY361" s="112">
        <f t="shared" si="334"/>
        <v>0</v>
      </c>
      <c r="AZ361" s="112">
        <f t="shared" si="334"/>
        <v>0</v>
      </c>
      <c r="BA361" s="112">
        <f t="shared" si="334"/>
        <v>0</v>
      </c>
      <c r="BB361" s="112">
        <f t="shared" si="334"/>
        <v>7178</v>
      </c>
      <c r="BC361" s="112">
        <f t="shared" si="334"/>
        <v>0</v>
      </c>
    </row>
    <row r="362" spans="1:55" ht="66">
      <c r="A362" s="104"/>
      <c r="B362" s="166" t="s">
        <v>143</v>
      </c>
      <c r="C362" s="106" t="s">
        <v>345</v>
      </c>
      <c r="D362" s="106" t="s">
        <v>345</v>
      </c>
      <c r="E362" s="111" t="s">
        <v>118</v>
      </c>
      <c r="F362" s="106"/>
      <c r="G362" s="108"/>
      <c r="H362" s="108"/>
      <c r="I362" s="108"/>
      <c r="J362" s="112"/>
      <c r="K362" s="112"/>
      <c r="L362" s="112"/>
      <c r="M362" s="112"/>
      <c r="N362" s="108"/>
      <c r="O362" s="109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3"/>
      <c r="AL362" s="113"/>
      <c r="AM362" s="112"/>
      <c r="AN362" s="112"/>
      <c r="AO362" s="112">
        <f>AO363</f>
        <v>7178</v>
      </c>
      <c r="AP362" s="112">
        <f t="shared" si="333"/>
        <v>0</v>
      </c>
      <c r="AQ362" s="112">
        <f t="shared" si="333"/>
        <v>7178</v>
      </c>
      <c r="AR362" s="112">
        <f t="shared" si="333"/>
        <v>0</v>
      </c>
      <c r="AS362" s="113"/>
      <c r="AT362" s="112">
        <f t="shared" si="334"/>
        <v>7178</v>
      </c>
      <c r="AU362" s="112">
        <f t="shared" si="334"/>
        <v>0</v>
      </c>
      <c r="AV362" s="112">
        <f t="shared" si="334"/>
        <v>0</v>
      </c>
      <c r="AW362" s="112">
        <f t="shared" si="334"/>
        <v>7178</v>
      </c>
      <c r="AX362" s="112">
        <f t="shared" si="334"/>
        <v>0</v>
      </c>
      <c r="AY362" s="112">
        <f t="shared" si="334"/>
        <v>0</v>
      </c>
      <c r="AZ362" s="112">
        <f t="shared" si="334"/>
        <v>0</v>
      </c>
      <c r="BA362" s="112">
        <f t="shared" si="334"/>
        <v>0</v>
      </c>
      <c r="BB362" s="112">
        <f t="shared" si="334"/>
        <v>7178</v>
      </c>
      <c r="BC362" s="112">
        <f t="shared" si="334"/>
        <v>0</v>
      </c>
    </row>
    <row r="363" spans="1:55" ht="66">
      <c r="A363" s="104"/>
      <c r="B363" s="105" t="s">
        <v>332</v>
      </c>
      <c r="C363" s="106" t="s">
        <v>345</v>
      </c>
      <c r="D363" s="106" t="s">
        <v>345</v>
      </c>
      <c r="E363" s="111" t="s">
        <v>118</v>
      </c>
      <c r="F363" s="106" t="s">
        <v>333</v>
      </c>
      <c r="G363" s="108"/>
      <c r="H363" s="108"/>
      <c r="I363" s="108"/>
      <c r="J363" s="112"/>
      <c r="K363" s="112"/>
      <c r="L363" s="112"/>
      <c r="M363" s="112"/>
      <c r="N363" s="108"/>
      <c r="O363" s="109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3"/>
      <c r="AL363" s="113"/>
      <c r="AM363" s="112"/>
      <c r="AN363" s="112"/>
      <c r="AO363" s="112">
        <f>AQ363-AM363</f>
        <v>7178</v>
      </c>
      <c r="AP363" s="112"/>
      <c r="AQ363" s="112">
        <v>7178</v>
      </c>
      <c r="AR363" s="112"/>
      <c r="AS363" s="113"/>
      <c r="AT363" s="112">
        <v>7178</v>
      </c>
      <c r="AU363" s="112"/>
      <c r="AV363" s="113"/>
      <c r="AW363" s="108">
        <f>AT363+AV363</f>
        <v>7178</v>
      </c>
      <c r="AX363" s="112">
        <f aca="true" t="shared" si="335" ref="AX363:AX368">AU363</f>
        <v>0</v>
      </c>
      <c r="AY363" s="115"/>
      <c r="AZ363" s="115"/>
      <c r="BA363" s="115"/>
      <c r="BB363" s="112">
        <f>AW363+AY363+AZ363+BA363</f>
        <v>7178</v>
      </c>
      <c r="BC363" s="109">
        <f>AX363+AY363</f>
        <v>0</v>
      </c>
    </row>
    <row r="364" spans="1:55" s="2" customFormat="1" ht="56.25" hidden="1">
      <c r="A364" s="120"/>
      <c r="B364" s="99" t="s">
        <v>386</v>
      </c>
      <c r="C364" s="100" t="s">
        <v>345</v>
      </c>
      <c r="D364" s="100" t="s">
        <v>293</v>
      </c>
      <c r="E364" s="101"/>
      <c r="F364" s="100"/>
      <c r="G364" s="102">
        <f>G365+G369</f>
        <v>229448</v>
      </c>
      <c r="H364" s="102">
        <f>H365+H369</f>
        <v>229448</v>
      </c>
      <c r="I364" s="102">
        <f>I365+I369</f>
        <v>0</v>
      </c>
      <c r="J364" s="102">
        <f aca="true" t="shared" si="336" ref="J364:Q364">J365+J369+J371</f>
        <v>-114217</v>
      </c>
      <c r="K364" s="102">
        <f t="shared" si="336"/>
        <v>115231</v>
      </c>
      <c r="L364" s="102">
        <f t="shared" si="336"/>
        <v>0</v>
      </c>
      <c r="M364" s="102"/>
      <c r="N364" s="102">
        <f t="shared" si="336"/>
        <v>123866</v>
      </c>
      <c r="O364" s="102">
        <f t="shared" si="336"/>
        <v>0</v>
      </c>
      <c r="P364" s="102">
        <f t="shared" si="336"/>
        <v>0</v>
      </c>
      <c r="Q364" s="102">
        <f t="shared" si="336"/>
        <v>123866</v>
      </c>
      <c r="R364" s="102">
        <f aca="true" t="shared" si="337" ref="R364:Z364">R365+R369+R371</f>
        <v>0</v>
      </c>
      <c r="S364" s="102">
        <f t="shared" si="337"/>
        <v>-50730</v>
      </c>
      <c r="T364" s="102">
        <f t="shared" si="337"/>
        <v>73136</v>
      </c>
      <c r="U364" s="102">
        <f t="shared" si="337"/>
        <v>0</v>
      </c>
      <c r="V364" s="102">
        <f t="shared" si="337"/>
        <v>67915</v>
      </c>
      <c r="W364" s="102">
        <f t="shared" si="337"/>
        <v>0</v>
      </c>
      <c r="X364" s="102">
        <f t="shared" si="337"/>
        <v>0</v>
      </c>
      <c r="Y364" s="102">
        <f t="shared" si="337"/>
        <v>73136</v>
      </c>
      <c r="Z364" s="102">
        <f t="shared" si="337"/>
        <v>67915</v>
      </c>
      <c r="AA364" s="102">
        <f aca="true" t="shared" si="338" ref="AA364:AJ364">AA365+AA369+AA371</f>
        <v>0</v>
      </c>
      <c r="AB364" s="102">
        <f t="shared" si="338"/>
        <v>0</v>
      </c>
      <c r="AC364" s="102">
        <f t="shared" si="338"/>
        <v>73136</v>
      </c>
      <c r="AD364" s="102">
        <f t="shared" si="338"/>
        <v>67915</v>
      </c>
      <c r="AE364" s="102">
        <f t="shared" si="338"/>
        <v>0</v>
      </c>
      <c r="AF364" s="102"/>
      <c r="AG364" s="102">
        <f t="shared" si="338"/>
        <v>0</v>
      </c>
      <c r="AH364" s="102">
        <f t="shared" si="338"/>
        <v>73136</v>
      </c>
      <c r="AI364" s="102"/>
      <c r="AJ364" s="102">
        <f t="shared" si="338"/>
        <v>67915</v>
      </c>
      <c r="AK364" s="102">
        <f aca="true" t="shared" si="339" ref="AK364:AR364">AK365+AK369+AK371</f>
        <v>0</v>
      </c>
      <c r="AL364" s="102">
        <f t="shared" si="339"/>
        <v>0</v>
      </c>
      <c r="AM364" s="102">
        <f t="shared" si="339"/>
        <v>73136</v>
      </c>
      <c r="AN364" s="102">
        <f t="shared" si="339"/>
        <v>0</v>
      </c>
      <c r="AO364" s="102">
        <f t="shared" si="339"/>
        <v>-73136</v>
      </c>
      <c r="AP364" s="102">
        <f t="shared" si="339"/>
        <v>0</v>
      </c>
      <c r="AQ364" s="102">
        <f t="shared" si="339"/>
        <v>0</v>
      </c>
      <c r="AR364" s="102">
        <f t="shared" si="339"/>
        <v>0</v>
      </c>
      <c r="AS364" s="136"/>
      <c r="AT364" s="102">
        <f>AT365+AT369+AT371</f>
        <v>0</v>
      </c>
      <c r="AU364" s="102">
        <f>AU365+AU369+AU371</f>
        <v>0</v>
      </c>
      <c r="AV364" s="136"/>
      <c r="AW364" s="108"/>
      <c r="AX364" s="112">
        <f t="shared" si="335"/>
        <v>0</v>
      </c>
      <c r="AY364" s="137"/>
      <c r="AZ364" s="137"/>
      <c r="BA364" s="137"/>
      <c r="BB364" s="124"/>
      <c r="BC364" s="137"/>
    </row>
    <row r="365" spans="1:55" ht="49.5" hidden="1">
      <c r="A365" s="104"/>
      <c r="B365" s="105" t="s">
        <v>387</v>
      </c>
      <c r="C365" s="106" t="s">
        <v>345</v>
      </c>
      <c r="D365" s="106" t="s">
        <v>293</v>
      </c>
      <c r="E365" s="111" t="s">
        <v>437</v>
      </c>
      <c r="F365" s="106"/>
      <c r="G365" s="108">
        <f aca="true" t="shared" si="340" ref="G365:AN365">G366</f>
        <v>187028</v>
      </c>
      <c r="H365" s="108">
        <f t="shared" si="340"/>
        <v>187028</v>
      </c>
      <c r="I365" s="108">
        <f t="shared" si="340"/>
        <v>0</v>
      </c>
      <c r="J365" s="108">
        <f t="shared" si="340"/>
        <v>-135458</v>
      </c>
      <c r="K365" s="108">
        <f t="shared" si="340"/>
        <v>51570</v>
      </c>
      <c r="L365" s="108">
        <f t="shared" si="340"/>
        <v>0</v>
      </c>
      <c r="M365" s="108"/>
      <c r="N365" s="108">
        <f t="shared" si="340"/>
        <v>55314</v>
      </c>
      <c r="O365" s="108">
        <f t="shared" si="340"/>
        <v>0</v>
      </c>
      <c r="P365" s="108">
        <f t="shared" si="340"/>
        <v>0</v>
      </c>
      <c r="Q365" s="108">
        <f t="shared" si="340"/>
        <v>55314</v>
      </c>
      <c r="R365" s="108">
        <f t="shared" si="340"/>
        <v>0</v>
      </c>
      <c r="S365" s="108">
        <f t="shared" si="340"/>
        <v>-23136</v>
      </c>
      <c r="T365" s="108">
        <f t="shared" si="340"/>
        <v>32178</v>
      </c>
      <c r="U365" s="108">
        <f t="shared" si="340"/>
        <v>0</v>
      </c>
      <c r="V365" s="108">
        <f t="shared" si="340"/>
        <v>27969</v>
      </c>
      <c r="W365" s="108">
        <f t="shared" si="340"/>
        <v>0</v>
      </c>
      <c r="X365" s="108">
        <f t="shared" si="340"/>
        <v>0</v>
      </c>
      <c r="Y365" s="108">
        <f t="shared" si="340"/>
        <v>32178</v>
      </c>
      <c r="Z365" s="108">
        <f t="shared" si="340"/>
        <v>27969</v>
      </c>
      <c r="AA365" s="108">
        <f t="shared" si="340"/>
        <v>0</v>
      </c>
      <c r="AB365" s="108">
        <f t="shared" si="340"/>
        <v>0</v>
      </c>
      <c r="AC365" s="108">
        <f t="shared" si="340"/>
        <v>32178</v>
      </c>
      <c r="AD365" s="108">
        <f t="shared" si="340"/>
        <v>27969</v>
      </c>
      <c r="AE365" s="108">
        <f t="shared" si="340"/>
        <v>0</v>
      </c>
      <c r="AF365" s="108"/>
      <c r="AG365" s="108">
        <f t="shared" si="340"/>
        <v>0</v>
      </c>
      <c r="AH365" s="108">
        <f t="shared" si="340"/>
        <v>32178</v>
      </c>
      <c r="AI365" s="108"/>
      <c r="AJ365" s="108">
        <f t="shared" si="340"/>
        <v>27969</v>
      </c>
      <c r="AK365" s="108">
        <f t="shared" si="340"/>
        <v>0</v>
      </c>
      <c r="AL365" s="108">
        <f t="shared" si="340"/>
        <v>0</v>
      </c>
      <c r="AM365" s="108">
        <f t="shared" si="340"/>
        <v>32178</v>
      </c>
      <c r="AN365" s="108">
        <f t="shared" si="340"/>
        <v>0</v>
      </c>
      <c r="AO365" s="108">
        <f>AO366+AO367</f>
        <v>-32178</v>
      </c>
      <c r="AP365" s="108">
        <f>AP366+AP367</f>
        <v>0</v>
      </c>
      <c r="AQ365" s="108">
        <f>AQ366+AQ367</f>
        <v>0</v>
      </c>
      <c r="AR365" s="108">
        <f>AR366+AR367</f>
        <v>0</v>
      </c>
      <c r="AS365" s="113"/>
      <c r="AT365" s="108">
        <f>AT366+AT367</f>
        <v>0</v>
      </c>
      <c r="AU365" s="108">
        <f>AU366+AU367</f>
        <v>0</v>
      </c>
      <c r="AV365" s="113"/>
      <c r="AW365" s="108"/>
      <c r="AX365" s="112">
        <f t="shared" si="335"/>
        <v>0</v>
      </c>
      <c r="AY365" s="115"/>
      <c r="AZ365" s="115"/>
      <c r="BA365" s="115"/>
      <c r="BB365" s="124"/>
      <c r="BC365" s="115"/>
    </row>
    <row r="366" spans="1:55" ht="33" hidden="1">
      <c r="A366" s="104"/>
      <c r="B366" s="105" t="s">
        <v>328</v>
      </c>
      <c r="C366" s="106" t="s">
        <v>345</v>
      </c>
      <c r="D366" s="106" t="s">
        <v>293</v>
      </c>
      <c r="E366" s="111" t="s">
        <v>437</v>
      </c>
      <c r="F366" s="106" t="s">
        <v>329</v>
      </c>
      <c r="G366" s="108">
        <f>H366+I366</f>
        <v>187028</v>
      </c>
      <c r="H366" s="108">
        <v>187028</v>
      </c>
      <c r="I366" s="108"/>
      <c r="J366" s="112">
        <f>K366-G366</f>
        <v>-135458</v>
      </c>
      <c r="K366" s="112">
        <v>51570</v>
      </c>
      <c r="L366" s="112"/>
      <c r="M366" s="112"/>
      <c r="N366" s="108">
        <v>55314</v>
      </c>
      <c r="O366" s="109"/>
      <c r="P366" s="112"/>
      <c r="Q366" s="112">
        <f>P366+N366</f>
        <v>55314</v>
      </c>
      <c r="R366" s="112">
        <f>O366</f>
        <v>0</v>
      </c>
      <c r="S366" s="112">
        <f>T366-Q366</f>
        <v>-23136</v>
      </c>
      <c r="T366" s="112">
        <v>32178</v>
      </c>
      <c r="U366" s="112">
        <f>R366</f>
        <v>0</v>
      </c>
      <c r="V366" s="112">
        <v>27969</v>
      </c>
      <c r="W366" s="112"/>
      <c r="X366" s="112"/>
      <c r="Y366" s="112">
        <f>W366+T366</f>
        <v>32178</v>
      </c>
      <c r="Z366" s="112">
        <f>X366+V366</f>
        <v>27969</v>
      </c>
      <c r="AA366" s="112"/>
      <c r="AB366" s="112"/>
      <c r="AC366" s="112">
        <f>AA366+Y366</f>
        <v>32178</v>
      </c>
      <c r="AD366" s="112">
        <f>AB366+Z366</f>
        <v>27969</v>
      </c>
      <c r="AE366" s="112"/>
      <c r="AF366" s="112"/>
      <c r="AG366" s="112"/>
      <c r="AH366" s="112">
        <f>AE366+AC366</f>
        <v>32178</v>
      </c>
      <c r="AI366" s="112"/>
      <c r="AJ366" s="112">
        <f>AG366+AD366</f>
        <v>27969</v>
      </c>
      <c r="AK366" s="113"/>
      <c r="AL366" s="113"/>
      <c r="AM366" s="112">
        <f>AK366+AH366</f>
        <v>32178</v>
      </c>
      <c r="AN366" s="112">
        <f>AI366</f>
        <v>0</v>
      </c>
      <c r="AO366" s="112">
        <f>AQ366-AM366</f>
        <v>-32178</v>
      </c>
      <c r="AP366" s="112">
        <f>AR366-AN366</f>
        <v>0</v>
      </c>
      <c r="AQ366" s="112"/>
      <c r="AR366" s="112"/>
      <c r="AS366" s="113"/>
      <c r="AT366" s="112"/>
      <c r="AU366" s="112"/>
      <c r="AV366" s="113"/>
      <c r="AW366" s="108"/>
      <c r="AX366" s="112">
        <f t="shared" si="335"/>
        <v>0</v>
      </c>
      <c r="AY366" s="115"/>
      <c r="AZ366" s="115"/>
      <c r="BA366" s="115"/>
      <c r="BB366" s="124"/>
      <c r="BC366" s="115"/>
    </row>
    <row r="367" spans="1:55" ht="132" hidden="1">
      <c r="A367" s="104"/>
      <c r="B367" s="105" t="s">
        <v>184</v>
      </c>
      <c r="C367" s="106" t="s">
        <v>345</v>
      </c>
      <c r="D367" s="106" t="s">
        <v>293</v>
      </c>
      <c r="E367" s="111" t="s">
        <v>183</v>
      </c>
      <c r="F367" s="106"/>
      <c r="G367" s="108"/>
      <c r="H367" s="108"/>
      <c r="I367" s="108"/>
      <c r="J367" s="112"/>
      <c r="K367" s="112"/>
      <c r="L367" s="112"/>
      <c r="M367" s="112"/>
      <c r="N367" s="108"/>
      <c r="O367" s="109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3"/>
      <c r="AL367" s="113"/>
      <c r="AM367" s="112"/>
      <c r="AN367" s="112"/>
      <c r="AO367" s="112">
        <f>AO368</f>
        <v>0</v>
      </c>
      <c r="AP367" s="112">
        <f>AP368</f>
        <v>0</v>
      </c>
      <c r="AQ367" s="112">
        <f>AQ368</f>
        <v>0</v>
      </c>
      <c r="AR367" s="112">
        <f>AR368</f>
        <v>0</v>
      </c>
      <c r="AS367" s="113"/>
      <c r="AT367" s="112">
        <f>AT368</f>
        <v>0</v>
      </c>
      <c r="AU367" s="112">
        <f>AU368</f>
        <v>0</v>
      </c>
      <c r="AV367" s="113"/>
      <c r="AW367" s="108"/>
      <c r="AX367" s="112">
        <f t="shared" si="335"/>
        <v>0</v>
      </c>
      <c r="AY367" s="115"/>
      <c r="AZ367" s="115"/>
      <c r="BA367" s="115"/>
      <c r="BB367" s="124"/>
      <c r="BC367" s="115"/>
    </row>
    <row r="368" spans="1:55" ht="99" hidden="1">
      <c r="A368" s="104"/>
      <c r="B368" s="105" t="s">
        <v>66</v>
      </c>
      <c r="C368" s="106" t="s">
        <v>345</v>
      </c>
      <c r="D368" s="106" t="s">
        <v>293</v>
      </c>
      <c r="E368" s="111" t="s">
        <v>183</v>
      </c>
      <c r="F368" s="106" t="s">
        <v>54</v>
      </c>
      <c r="G368" s="108"/>
      <c r="H368" s="108"/>
      <c r="I368" s="108"/>
      <c r="J368" s="112"/>
      <c r="K368" s="112"/>
      <c r="L368" s="112"/>
      <c r="M368" s="112"/>
      <c r="N368" s="108"/>
      <c r="O368" s="109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3"/>
      <c r="AL368" s="113"/>
      <c r="AM368" s="112"/>
      <c r="AN368" s="112"/>
      <c r="AO368" s="112">
        <f>AQ368-AM368</f>
        <v>0</v>
      </c>
      <c r="AP368" s="112">
        <f>AR368-AN368</f>
        <v>0</v>
      </c>
      <c r="AQ368" s="112"/>
      <c r="AR368" s="112"/>
      <c r="AS368" s="113"/>
      <c r="AT368" s="112"/>
      <c r="AU368" s="112"/>
      <c r="AV368" s="113"/>
      <c r="AW368" s="108"/>
      <c r="AX368" s="112">
        <f t="shared" si="335"/>
        <v>0</v>
      </c>
      <c r="AY368" s="115"/>
      <c r="AZ368" s="115"/>
      <c r="BA368" s="115"/>
      <c r="BB368" s="124"/>
      <c r="BC368" s="115"/>
    </row>
    <row r="369" spans="1:55" ht="16.5" hidden="1">
      <c r="A369" s="104"/>
      <c r="B369" s="105" t="s">
        <v>388</v>
      </c>
      <c r="C369" s="106" t="s">
        <v>345</v>
      </c>
      <c r="D369" s="106" t="s">
        <v>293</v>
      </c>
      <c r="E369" s="111" t="s">
        <v>438</v>
      </c>
      <c r="F369" s="106"/>
      <c r="G369" s="108">
        <f aca="true" t="shared" si="341" ref="G369:AR369">G370</f>
        <v>42420</v>
      </c>
      <c r="H369" s="108">
        <f t="shared" si="341"/>
        <v>42420</v>
      </c>
      <c r="I369" s="108">
        <f t="shared" si="341"/>
        <v>0</v>
      </c>
      <c r="J369" s="108">
        <f t="shared" si="341"/>
        <v>8013</v>
      </c>
      <c r="K369" s="108">
        <f t="shared" si="341"/>
        <v>50433</v>
      </c>
      <c r="L369" s="108">
        <f t="shared" si="341"/>
        <v>0</v>
      </c>
      <c r="M369" s="108"/>
      <c r="N369" s="108">
        <f t="shared" si="341"/>
        <v>54197</v>
      </c>
      <c r="O369" s="108">
        <f t="shared" si="341"/>
        <v>0</v>
      </c>
      <c r="P369" s="108">
        <f t="shared" si="341"/>
        <v>0</v>
      </c>
      <c r="Q369" s="108">
        <f t="shared" si="341"/>
        <v>54197</v>
      </c>
      <c r="R369" s="108">
        <f t="shared" si="341"/>
        <v>0</v>
      </c>
      <c r="S369" s="108">
        <f t="shared" si="341"/>
        <v>-13239</v>
      </c>
      <c r="T369" s="108">
        <f t="shared" si="341"/>
        <v>40958</v>
      </c>
      <c r="U369" s="108">
        <f t="shared" si="341"/>
        <v>0</v>
      </c>
      <c r="V369" s="108">
        <f t="shared" si="341"/>
        <v>39946</v>
      </c>
      <c r="W369" s="108">
        <f t="shared" si="341"/>
        <v>0</v>
      </c>
      <c r="X369" s="108">
        <f t="shared" si="341"/>
        <v>0</v>
      </c>
      <c r="Y369" s="108">
        <f t="shared" si="341"/>
        <v>40958</v>
      </c>
      <c r="Z369" s="108">
        <f t="shared" si="341"/>
        <v>39946</v>
      </c>
      <c r="AA369" s="108">
        <f t="shared" si="341"/>
        <v>0</v>
      </c>
      <c r="AB369" s="108">
        <f t="shared" si="341"/>
        <v>0</v>
      </c>
      <c r="AC369" s="108">
        <f t="shared" si="341"/>
        <v>40958</v>
      </c>
      <c r="AD369" s="108">
        <f t="shared" si="341"/>
        <v>39946</v>
      </c>
      <c r="AE369" s="108">
        <f t="shared" si="341"/>
        <v>0</v>
      </c>
      <c r="AF369" s="108"/>
      <c r="AG369" s="108">
        <f t="shared" si="341"/>
        <v>0</v>
      </c>
      <c r="AH369" s="108">
        <f t="shared" si="341"/>
        <v>40958</v>
      </c>
      <c r="AI369" s="108"/>
      <c r="AJ369" s="108">
        <f t="shared" si="341"/>
        <v>39946</v>
      </c>
      <c r="AK369" s="108">
        <f t="shared" si="341"/>
        <v>0</v>
      </c>
      <c r="AL369" s="108">
        <f t="shared" si="341"/>
        <v>0</v>
      </c>
      <c r="AM369" s="108">
        <f t="shared" si="341"/>
        <v>40958</v>
      </c>
      <c r="AN369" s="108">
        <f t="shared" si="341"/>
        <v>0</v>
      </c>
      <c r="AO369" s="108">
        <f t="shared" si="341"/>
        <v>-40958</v>
      </c>
      <c r="AP369" s="108">
        <f t="shared" si="341"/>
        <v>0</v>
      </c>
      <c r="AQ369" s="108">
        <f t="shared" si="341"/>
        <v>0</v>
      </c>
      <c r="AR369" s="108">
        <f t="shared" si="341"/>
        <v>0</v>
      </c>
      <c r="AS369" s="113"/>
      <c r="AT369" s="108">
        <f>AT370</f>
        <v>0</v>
      </c>
      <c r="AU369" s="108">
        <f>AU370</f>
        <v>0</v>
      </c>
      <c r="AV369" s="113"/>
      <c r="AW369" s="108"/>
      <c r="AX369" s="112">
        <f aca="true" t="shared" si="342" ref="AX369:AX433">AU369</f>
        <v>0</v>
      </c>
      <c r="AY369" s="115"/>
      <c r="AZ369" s="115"/>
      <c r="BA369" s="115"/>
      <c r="BB369" s="124"/>
      <c r="BC369" s="115"/>
    </row>
    <row r="370" spans="1:55" ht="33" hidden="1">
      <c r="A370" s="104"/>
      <c r="B370" s="105" t="s">
        <v>328</v>
      </c>
      <c r="C370" s="106" t="s">
        <v>345</v>
      </c>
      <c r="D370" s="106" t="s">
        <v>293</v>
      </c>
      <c r="E370" s="111" t="s">
        <v>438</v>
      </c>
      <c r="F370" s="106" t="s">
        <v>329</v>
      </c>
      <c r="G370" s="108">
        <f>H370+I370</f>
        <v>42420</v>
      </c>
      <c r="H370" s="108">
        <v>42420</v>
      </c>
      <c r="I370" s="108"/>
      <c r="J370" s="112">
        <f>K370-G370</f>
        <v>8013</v>
      </c>
      <c r="K370" s="112">
        <v>50433</v>
      </c>
      <c r="L370" s="112"/>
      <c r="M370" s="112"/>
      <c r="N370" s="108">
        <v>54197</v>
      </c>
      <c r="O370" s="109"/>
      <c r="P370" s="112"/>
      <c r="Q370" s="112">
        <f>P370+N370</f>
        <v>54197</v>
      </c>
      <c r="R370" s="112">
        <f>O370</f>
        <v>0</v>
      </c>
      <c r="S370" s="112">
        <f>T370-Q370</f>
        <v>-13239</v>
      </c>
      <c r="T370" s="112">
        <v>40958</v>
      </c>
      <c r="U370" s="112">
        <f>R370</f>
        <v>0</v>
      </c>
      <c r="V370" s="112">
        <v>39946</v>
      </c>
      <c r="W370" s="112"/>
      <c r="X370" s="112"/>
      <c r="Y370" s="112">
        <f>W370+T370</f>
        <v>40958</v>
      </c>
      <c r="Z370" s="112">
        <f>X370+V370</f>
        <v>39946</v>
      </c>
      <c r="AA370" s="112"/>
      <c r="AB370" s="112"/>
      <c r="AC370" s="112">
        <f>AA370+Y370</f>
        <v>40958</v>
      </c>
      <c r="AD370" s="112">
        <f>AB370+Z370</f>
        <v>39946</v>
      </c>
      <c r="AE370" s="112"/>
      <c r="AF370" s="112"/>
      <c r="AG370" s="112"/>
      <c r="AH370" s="112">
        <f>AE370+AC370</f>
        <v>40958</v>
      </c>
      <c r="AI370" s="112"/>
      <c r="AJ370" s="112">
        <f>AG370+AD370</f>
        <v>39946</v>
      </c>
      <c r="AK370" s="113"/>
      <c r="AL370" s="113"/>
      <c r="AM370" s="112">
        <f>AK370+AH370</f>
        <v>40958</v>
      </c>
      <c r="AN370" s="112">
        <f>AI370</f>
        <v>0</v>
      </c>
      <c r="AO370" s="112">
        <f>AQ370-AM370</f>
        <v>-40958</v>
      </c>
      <c r="AP370" s="112">
        <f>AR370-AN370</f>
        <v>0</v>
      </c>
      <c r="AQ370" s="112"/>
      <c r="AR370" s="112"/>
      <c r="AS370" s="113"/>
      <c r="AT370" s="112"/>
      <c r="AU370" s="112"/>
      <c r="AV370" s="113"/>
      <c r="AW370" s="108"/>
      <c r="AX370" s="112">
        <f t="shared" si="342"/>
        <v>0</v>
      </c>
      <c r="AY370" s="115"/>
      <c r="AZ370" s="115"/>
      <c r="BA370" s="115"/>
      <c r="BB370" s="124"/>
      <c r="BC370" s="115"/>
    </row>
    <row r="371" spans="1:55" ht="33" hidden="1">
      <c r="A371" s="104"/>
      <c r="B371" s="105" t="s">
        <v>373</v>
      </c>
      <c r="C371" s="106" t="s">
        <v>345</v>
      </c>
      <c r="D371" s="106" t="s">
        <v>293</v>
      </c>
      <c r="E371" s="111" t="s">
        <v>411</v>
      </c>
      <c r="F371" s="106"/>
      <c r="G371" s="108"/>
      <c r="H371" s="108"/>
      <c r="I371" s="108"/>
      <c r="J371" s="112">
        <f aca="true" t="shared" si="343" ref="J371:R371">J374</f>
        <v>13228</v>
      </c>
      <c r="K371" s="112">
        <f t="shared" si="343"/>
        <v>13228</v>
      </c>
      <c r="L371" s="112">
        <f t="shared" si="343"/>
        <v>0</v>
      </c>
      <c r="M371" s="112"/>
      <c r="N371" s="112">
        <f t="shared" si="343"/>
        <v>14355</v>
      </c>
      <c r="O371" s="112">
        <f t="shared" si="343"/>
        <v>0</v>
      </c>
      <c r="P371" s="112">
        <f t="shared" si="343"/>
        <v>0</v>
      </c>
      <c r="Q371" s="112">
        <f t="shared" si="343"/>
        <v>14355</v>
      </c>
      <c r="R371" s="112">
        <f t="shared" si="343"/>
        <v>0</v>
      </c>
      <c r="S371" s="112">
        <f aca="true" t="shared" si="344" ref="S371:AJ371">S374</f>
        <v>-14355</v>
      </c>
      <c r="T371" s="112">
        <f t="shared" si="344"/>
        <v>0</v>
      </c>
      <c r="U371" s="112">
        <f t="shared" si="344"/>
        <v>0</v>
      </c>
      <c r="V371" s="112">
        <f t="shared" si="344"/>
        <v>0</v>
      </c>
      <c r="W371" s="112">
        <f t="shared" si="344"/>
        <v>0</v>
      </c>
      <c r="X371" s="112">
        <f t="shared" si="344"/>
        <v>0</v>
      </c>
      <c r="Y371" s="112">
        <f t="shared" si="344"/>
        <v>0</v>
      </c>
      <c r="Z371" s="112">
        <f t="shared" si="344"/>
        <v>0</v>
      </c>
      <c r="AA371" s="112">
        <f t="shared" si="344"/>
        <v>0</v>
      </c>
      <c r="AB371" s="112">
        <f t="shared" si="344"/>
        <v>0</v>
      </c>
      <c r="AC371" s="112">
        <f t="shared" si="344"/>
        <v>0</v>
      </c>
      <c r="AD371" s="112">
        <f t="shared" si="344"/>
        <v>0</v>
      </c>
      <c r="AE371" s="112">
        <f t="shared" si="344"/>
        <v>0</v>
      </c>
      <c r="AF371" s="112"/>
      <c r="AG371" s="112">
        <f t="shared" si="344"/>
        <v>0</v>
      </c>
      <c r="AH371" s="112">
        <f t="shared" si="344"/>
        <v>0</v>
      </c>
      <c r="AI371" s="112"/>
      <c r="AJ371" s="112">
        <f t="shared" si="344"/>
        <v>0</v>
      </c>
      <c r="AK371" s="113"/>
      <c r="AL371" s="113"/>
      <c r="AM371" s="124"/>
      <c r="AN371" s="124"/>
      <c r="AO371" s="112">
        <f>AO372</f>
        <v>0</v>
      </c>
      <c r="AP371" s="112">
        <f aca="true" t="shared" si="345" ref="AP371:AR373">AP372</f>
        <v>0</v>
      </c>
      <c r="AQ371" s="112">
        <f t="shared" si="345"/>
        <v>0</v>
      </c>
      <c r="AR371" s="112">
        <f t="shared" si="345"/>
        <v>0</v>
      </c>
      <c r="AS371" s="113"/>
      <c r="AT371" s="112">
        <f aca="true" t="shared" si="346" ref="AT371:AU373">AT372</f>
        <v>0</v>
      </c>
      <c r="AU371" s="112">
        <f t="shared" si="346"/>
        <v>0</v>
      </c>
      <c r="AV371" s="113"/>
      <c r="AW371" s="108"/>
      <c r="AX371" s="112">
        <f t="shared" si="342"/>
        <v>0</v>
      </c>
      <c r="AY371" s="115"/>
      <c r="AZ371" s="115"/>
      <c r="BA371" s="115"/>
      <c r="BB371" s="124"/>
      <c r="BC371" s="115"/>
    </row>
    <row r="372" spans="1:55" ht="49.5" hidden="1">
      <c r="A372" s="104"/>
      <c r="B372" s="134" t="s">
        <v>142</v>
      </c>
      <c r="C372" s="106" t="s">
        <v>345</v>
      </c>
      <c r="D372" s="106" t="s">
        <v>293</v>
      </c>
      <c r="E372" s="111" t="s">
        <v>115</v>
      </c>
      <c r="F372" s="106"/>
      <c r="G372" s="108"/>
      <c r="H372" s="108"/>
      <c r="I372" s="108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3"/>
      <c r="AL372" s="113"/>
      <c r="AM372" s="124"/>
      <c r="AN372" s="124"/>
      <c r="AO372" s="112">
        <f>AO373</f>
        <v>0</v>
      </c>
      <c r="AP372" s="112">
        <f t="shared" si="345"/>
        <v>0</v>
      </c>
      <c r="AQ372" s="112">
        <f t="shared" si="345"/>
        <v>0</v>
      </c>
      <c r="AR372" s="112">
        <f t="shared" si="345"/>
        <v>0</v>
      </c>
      <c r="AS372" s="113"/>
      <c r="AT372" s="112">
        <f t="shared" si="346"/>
        <v>0</v>
      </c>
      <c r="AU372" s="112">
        <f t="shared" si="346"/>
        <v>0</v>
      </c>
      <c r="AV372" s="113"/>
      <c r="AW372" s="108"/>
      <c r="AX372" s="112">
        <f t="shared" si="342"/>
        <v>0</v>
      </c>
      <c r="AY372" s="115"/>
      <c r="AZ372" s="115"/>
      <c r="BA372" s="115"/>
      <c r="BB372" s="124"/>
      <c r="BC372" s="115"/>
    </row>
    <row r="373" spans="1:55" ht="66" hidden="1">
      <c r="A373" s="104"/>
      <c r="B373" s="166" t="s">
        <v>143</v>
      </c>
      <c r="C373" s="106" t="s">
        <v>345</v>
      </c>
      <c r="D373" s="106" t="s">
        <v>293</v>
      </c>
      <c r="E373" s="111" t="s">
        <v>118</v>
      </c>
      <c r="F373" s="106"/>
      <c r="G373" s="108"/>
      <c r="H373" s="108"/>
      <c r="I373" s="108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3"/>
      <c r="AL373" s="113"/>
      <c r="AM373" s="124"/>
      <c r="AN373" s="124"/>
      <c r="AO373" s="112">
        <f>AO374</f>
        <v>0</v>
      </c>
      <c r="AP373" s="112">
        <f t="shared" si="345"/>
        <v>0</v>
      </c>
      <c r="AQ373" s="112">
        <f t="shared" si="345"/>
        <v>0</v>
      </c>
      <c r="AR373" s="112">
        <f t="shared" si="345"/>
        <v>0</v>
      </c>
      <c r="AS373" s="113"/>
      <c r="AT373" s="112">
        <f t="shared" si="346"/>
        <v>0</v>
      </c>
      <c r="AU373" s="112">
        <f t="shared" si="346"/>
        <v>0</v>
      </c>
      <c r="AV373" s="113"/>
      <c r="AW373" s="108"/>
      <c r="AX373" s="112">
        <f t="shared" si="342"/>
        <v>0</v>
      </c>
      <c r="AY373" s="115"/>
      <c r="AZ373" s="115"/>
      <c r="BA373" s="115"/>
      <c r="BB373" s="124"/>
      <c r="BC373" s="115"/>
    </row>
    <row r="374" spans="1:55" ht="66" hidden="1">
      <c r="A374" s="104"/>
      <c r="B374" s="105" t="s">
        <v>332</v>
      </c>
      <c r="C374" s="106" t="s">
        <v>345</v>
      </c>
      <c r="D374" s="106" t="s">
        <v>293</v>
      </c>
      <c r="E374" s="111" t="s">
        <v>118</v>
      </c>
      <c r="F374" s="106" t="s">
        <v>333</v>
      </c>
      <c r="G374" s="108"/>
      <c r="H374" s="108"/>
      <c r="I374" s="108"/>
      <c r="J374" s="112">
        <f>K374-G374</f>
        <v>13228</v>
      </c>
      <c r="K374" s="112">
        <v>13228</v>
      </c>
      <c r="L374" s="112"/>
      <c r="M374" s="112"/>
      <c r="N374" s="108">
        <v>14355</v>
      </c>
      <c r="O374" s="109"/>
      <c r="P374" s="112"/>
      <c r="Q374" s="112">
        <f>P374+N374</f>
        <v>14355</v>
      </c>
      <c r="R374" s="112">
        <f>O374</f>
        <v>0</v>
      </c>
      <c r="S374" s="112">
        <f>T374-Q374</f>
        <v>-14355</v>
      </c>
      <c r="T374" s="112"/>
      <c r="U374" s="112">
        <f>R374</f>
        <v>0</v>
      </c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3"/>
      <c r="AL374" s="113"/>
      <c r="AM374" s="124"/>
      <c r="AN374" s="124"/>
      <c r="AO374" s="112">
        <f>AQ374-AM374</f>
        <v>0</v>
      </c>
      <c r="AP374" s="112">
        <f>AR374-AN374</f>
        <v>0</v>
      </c>
      <c r="AQ374" s="112"/>
      <c r="AR374" s="112"/>
      <c r="AS374" s="113"/>
      <c r="AT374" s="112"/>
      <c r="AU374" s="112"/>
      <c r="AV374" s="113"/>
      <c r="AW374" s="108"/>
      <c r="AX374" s="112">
        <f t="shared" si="342"/>
        <v>0</v>
      </c>
      <c r="AY374" s="115"/>
      <c r="AZ374" s="115"/>
      <c r="BA374" s="115"/>
      <c r="BB374" s="124"/>
      <c r="BC374" s="115"/>
    </row>
    <row r="375" spans="1:55" ht="82.5">
      <c r="A375" s="104"/>
      <c r="B375" s="105" t="s">
        <v>279</v>
      </c>
      <c r="C375" s="106" t="s">
        <v>345</v>
      </c>
      <c r="D375" s="106" t="s">
        <v>345</v>
      </c>
      <c r="E375" s="111" t="s">
        <v>278</v>
      </c>
      <c r="F375" s="106"/>
      <c r="G375" s="108"/>
      <c r="H375" s="108"/>
      <c r="I375" s="108"/>
      <c r="J375" s="112"/>
      <c r="K375" s="112"/>
      <c r="L375" s="112"/>
      <c r="M375" s="112"/>
      <c r="N375" s="108"/>
      <c r="O375" s="109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3"/>
      <c r="AL375" s="113"/>
      <c r="AM375" s="124"/>
      <c r="AN375" s="124"/>
      <c r="AO375" s="112"/>
      <c r="AP375" s="112"/>
      <c r="AQ375" s="112"/>
      <c r="AR375" s="112"/>
      <c r="AS375" s="113"/>
      <c r="AT375" s="112"/>
      <c r="AU375" s="112"/>
      <c r="AV375" s="113"/>
      <c r="AW375" s="108"/>
      <c r="AX375" s="112"/>
      <c r="AY375" s="115">
        <f>AY376</f>
        <v>0</v>
      </c>
      <c r="AZ375" s="112">
        <f>AZ376</f>
        <v>30224</v>
      </c>
      <c r="BA375" s="115">
        <f>BA376</f>
        <v>0</v>
      </c>
      <c r="BB375" s="112">
        <f>BB376</f>
        <v>30224</v>
      </c>
      <c r="BC375" s="115">
        <f>BC376</f>
        <v>0</v>
      </c>
    </row>
    <row r="376" spans="1:55" ht="66">
      <c r="A376" s="104"/>
      <c r="B376" s="105" t="s">
        <v>332</v>
      </c>
      <c r="C376" s="106" t="s">
        <v>345</v>
      </c>
      <c r="D376" s="106" t="s">
        <v>345</v>
      </c>
      <c r="E376" s="111" t="s">
        <v>278</v>
      </c>
      <c r="F376" s="106" t="s">
        <v>333</v>
      </c>
      <c r="G376" s="108"/>
      <c r="H376" s="108"/>
      <c r="I376" s="108"/>
      <c r="J376" s="112"/>
      <c r="K376" s="112"/>
      <c r="L376" s="112"/>
      <c r="M376" s="112"/>
      <c r="N376" s="108"/>
      <c r="O376" s="109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3"/>
      <c r="AL376" s="113"/>
      <c r="AM376" s="124"/>
      <c r="AN376" s="124"/>
      <c r="AO376" s="112"/>
      <c r="AP376" s="112"/>
      <c r="AQ376" s="112"/>
      <c r="AR376" s="112"/>
      <c r="AS376" s="113"/>
      <c r="AT376" s="112"/>
      <c r="AU376" s="112"/>
      <c r="AV376" s="113"/>
      <c r="AW376" s="108"/>
      <c r="AX376" s="112"/>
      <c r="AY376" s="115"/>
      <c r="AZ376" s="112">
        <f>2541+12500+10715+1000+2058+1410</f>
        <v>30224</v>
      </c>
      <c r="BA376" s="115"/>
      <c r="BB376" s="112">
        <f>BA376+AZ376+AY376+AW376</f>
        <v>30224</v>
      </c>
      <c r="BC376" s="109">
        <f>AX376+AY376</f>
        <v>0</v>
      </c>
    </row>
    <row r="377" spans="1:55" s="2" customFormat="1" ht="53.25" customHeight="1">
      <c r="A377" s="120"/>
      <c r="B377" s="99" t="s">
        <v>369</v>
      </c>
      <c r="C377" s="100" t="s">
        <v>293</v>
      </c>
      <c r="D377" s="100" t="s">
        <v>323</v>
      </c>
      <c r="E377" s="101"/>
      <c r="F377" s="163"/>
      <c r="G377" s="102">
        <f aca="true" t="shared" si="347" ref="G377:L377">G384</f>
        <v>1432</v>
      </c>
      <c r="H377" s="102">
        <f t="shared" si="347"/>
        <v>1432</v>
      </c>
      <c r="I377" s="102">
        <f t="shared" si="347"/>
        <v>0</v>
      </c>
      <c r="J377" s="102">
        <f t="shared" si="347"/>
        <v>0</v>
      </c>
      <c r="K377" s="102">
        <f t="shared" si="347"/>
        <v>1432</v>
      </c>
      <c r="L377" s="102">
        <f t="shared" si="347"/>
        <v>0</v>
      </c>
      <c r="M377" s="102"/>
      <c r="N377" s="102">
        <f aca="true" t="shared" si="348" ref="N377:W377">N384</f>
        <v>1530</v>
      </c>
      <c r="O377" s="102">
        <f t="shared" si="348"/>
        <v>0</v>
      </c>
      <c r="P377" s="102">
        <f t="shared" si="348"/>
        <v>0</v>
      </c>
      <c r="Q377" s="102">
        <f t="shared" si="348"/>
        <v>1530</v>
      </c>
      <c r="R377" s="102">
        <f t="shared" si="348"/>
        <v>0</v>
      </c>
      <c r="S377" s="102">
        <f t="shared" si="348"/>
        <v>-155</v>
      </c>
      <c r="T377" s="102">
        <f t="shared" si="348"/>
        <v>1375</v>
      </c>
      <c r="U377" s="102">
        <f t="shared" si="348"/>
        <v>0</v>
      </c>
      <c r="V377" s="102">
        <f t="shared" si="348"/>
        <v>1190</v>
      </c>
      <c r="W377" s="102">
        <f t="shared" si="348"/>
        <v>0</v>
      </c>
      <c r="X377" s="102">
        <f aca="true" t="shared" si="349" ref="X377:AN377">X384</f>
        <v>0</v>
      </c>
      <c r="Y377" s="102">
        <f t="shared" si="349"/>
        <v>1375</v>
      </c>
      <c r="Z377" s="102">
        <f t="shared" si="349"/>
        <v>1190</v>
      </c>
      <c r="AA377" s="102">
        <f t="shared" si="349"/>
        <v>0</v>
      </c>
      <c r="AB377" s="102">
        <f t="shared" si="349"/>
        <v>0</v>
      </c>
      <c r="AC377" s="102">
        <f t="shared" si="349"/>
        <v>1375</v>
      </c>
      <c r="AD377" s="102">
        <f t="shared" si="349"/>
        <v>1190</v>
      </c>
      <c r="AE377" s="102">
        <f t="shared" si="349"/>
        <v>0</v>
      </c>
      <c r="AF377" s="102"/>
      <c r="AG377" s="102">
        <f t="shared" si="349"/>
        <v>0</v>
      </c>
      <c r="AH377" s="102">
        <f t="shared" si="349"/>
        <v>1375</v>
      </c>
      <c r="AI377" s="102"/>
      <c r="AJ377" s="102">
        <f t="shared" si="349"/>
        <v>1190</v>
      </c>
      <c r="AK377" s="102">
        <f t="shared" si="349"/>
        <v>0</v>
      </c>
      <c r="AL377" s="102">
        <f t="shared" si="349"/>
        <v>0</v>
      </c>
      <c r="AM377" s="102">
        <f t="shared" si="349"/>
        <v>1375</v>
      </c>
      <c r="AN377" s="102">
        <f t="shared" si="349"/>
        <v>0</v>
      </c>
      <c r="AO377" s="102">
        <f>AO384+AO378</f>
        <v>18535</v>
      </c>
      <c r="AP377" s="102">
        <f>AP384+AP378</f>
        <v>0</v>
      </c>
      <c r="AQ377" s="102">
        <f>AQ384+AQ378</f>
        <v>19910</v>
      </c>
      <c r="AR377" s="102">
        <f>AR384+AR378</f>
        <v>18535</v>
      </c>
      <c r="AS377" s="136"/>
      <c r="AT377" s="102">
        <f aca="true" t="shared" si="350" ref="AT377:BC377">AT384+AT378</f>
        <v>19910</v>
      </c>
      <c r="AU377" s="102">
        <f t="shared" si="350"/>
        <v>18535</v>
      </c>
      <c r="AV377" s="102">
        <f t="shared" si="350"/>
        <v>0</v>
      </c>
      <c r="AW377" s="102">
        <f t="shared" si="350"/>
        <v>19910</v>
      </c>
      <c r="AX377" s="102">
        <f t="shared" si="350"/>
        <v>18535</v>
      </c>
      <c r="AY377" s="102">
        <f t="shared" si="350"/>
        <v>0</v>
      </c>
      <c r="AZ377" s="102">
        <f t="shared" si="350"/>
        <v>0</v>
      </c>
      <c r="BA377" s="102">
        <f t="shared" si="350"/>
        <v>0</v>
      </c>
      <c r="BB377" s="102">
        <f t="shared" si="350"/>
        <v>19910</v>
      </c>
      <c r="BC377" s="102">
        <f t="shared" si="350"/>
        <v>18535</v>
      </c>
    </row>
    <row r="378" spans="1:55" s="2" customFormat="1" ht="30" customHeight="1">
      <c r="A378" s="120"/>
      <c r="B378" s="105" t="s">
        <v>378</v>
      </c>
      <c r="C378" s="106" t="s">
        <v>293</v>
      </c>
      <c r="D378" s="106" t="s">
        <v>323</v>
      </c>
      <c r="E378" s="132" t="s">
        <v>456</v>
      </c>
      <c r="F378" s="106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/>
      <c r="AH378" s="151"/>
      <c r="AI378" s="151"/>
      <c r="AJ378" s="151"/>
      <c r="AK378" s="151"/>
      <c r="AL378" s="151"/>
      <c r="AM378" s="151"/>
      <c r="AN378" s="151"/>
      <c r="AO378" s="108">
        <f>AO379</f>
        <v>18535</v>
      </c>
      <c r="AP378" s="151">
        <f>AP379</f>
        <v>0</v>
      </c>
      <c r="AQ378" s="108">
        <f>AQ379</f>
        <v>18535</v>
      </c>
      <c r="AR378" s="108">
        <f>AR379</f>
        <v>18535</v>
      </c>
      <c r="AS378" s="136"/>
      <c r="AT378" s="108">
        <f aca="true" t="shared" si="351" ref="AT378:BC378">AT379</f>
        <v>18535</v>
      </c>
      <c r="AU378" s="108">
        <f t="shared" si="351"/>
        <v>18535</v>
      </c>
      <c r="AV378" s="108">
        <f t="shared" si="351"/>
        <v>0</v>
      </c>
      <c r="AW378" s="108">
        <f t="shared" si="351"/>
        <v>18535</v>
      </c>
      <c r="AX378" s="108">
        <f t="shared" si="351"/>
        <v>18535</v>
      </c>
      <c r="AY378" s="108">
        <f t="shared" si="351"/>
        <v>0</v>
      </c>
      <c r="AZ378" s="108">
        <f t="shared" si="351"/>
        <v>0</v>
      </c>
      <c r="BA378" s="108">
        <f t="shared" si="351"/>
        <v>0</v>
      </c>
      <c r="BB378" s="108">
        <f t="shared" si="351"/>
        <v>18535</v>
      </c>
      <c r="BC378" s="108">
        <f t="shared" si="351"/>
        <v>18535</v>
      </c>
    </row>
    <row r="379" spans="1:55" s="2" customFormat="1" ht="35.25" customHeight="1">
      <c r="A379" s="120"/>
      <c r="B379" s="105" t="s">
        <v>215</v>
      </c>
      <c r="C379" s="106" t="s">
        <v>293</v>
      </c>
      <c r="D379" s="106" t="s">
        <v>323</v>
      </c>
      <c r="E379" s="132" t="s">
        <v>216</v>
      </c>
      <c r="F379" s="106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/>
      <c r="AH379" s="151"/>
      <c r="AI379" s="151"/>
      <c r="AJ379" s="151"/>
      <c r="AK379" s="151"/>
      <c r="AL379" s="151"/>
      <c r="AM379" s="151"/>
      <c r="AN379" s="151"/>
      <c r="AO379" s="108">
        <f>AO380+AO382</f>
        <v>18535</v>
      </c>
      <c r="AP379" s="151">
        <f>AP380+AP382</f>
        <v>0</v>
      </c>
      <c r="AQ379" s="108">
        <f>AQ380+AQ382</f>
        <v>18535</v>
      </c>
      <c r="AR379" s="108">
        <f>AR380+AR382</f>
        <v>18535</v>
      </c>
      <c r="AS379" s="136"/>
      <c r="AT379" s="108">
        <f aca="true" t="shared" si="352" ref="AT379:BC379">AT380+AT382</f>
        <v>18535</v>
      </c>
      <c r="AU379" s="108">
        <f t="shared" si="352"/>
        <v>18535</v>
      </c>
      <c r="AV379" s="108">
        <f t="shared" si="352"/>
        <v>0</v>
      </c>
      <c r="AW379" s="108">
        <f t="shared" si="352"/>
        <v>18535</v>
      </c>
      <c r="AX379" s="108">
        <f t="shared" si="352"/>
        <v>18535</v>
      </c>
      <c r="AY379" s="108">
        <f t="shared" si="352"/>
        <v>0</v>
      </c>
      <c r="AZ379" s="108">
        <f t="shared" si="352"/>
        <v>0</v>
      </c>
      <c r="BA379" s="108">
        <f t="shared" si="352"/>
        <v>0</v>
      </c>
      <c r="BB379" s="108">
        <f t="shared" si="352"/>
        <v>18535</v>
      </c>
      <c r="BC379" s="108">
        <f t="shared" si="352"/>
        <v>18535</v>
      </c>
    </row>
    <row r="380" spans="1:55" s="2" customFormat="1" ht="53.25" customHeight="1">
      <c r="A380" s="120"/>
      <c r="B380" s="105" t="s">
        <v>217</v>
      </c>
      <c r="C380" s="106" t="s">
        <v>293</v>
      </c>
      <c r="D380" s="106" t="s">
        <v>323</v>
      </c>
      <c r="E380" s="132" t="s">
        <v>218</v>
      </c>
      <c r="F380" s="106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08">
        <f>AO381</f>
        <v>18115</v>
      </c>
      <c r="AP380" s="108">
        <f>AP381</f>
        <v>0</v>
      </c>
      <c r="AQ380" s="108">
        <f>AQ381</f>
        <v>18115</v>
      </c>
      <c r="AR380" s="108">
        <f>AR381</f>
        <v>18115</v>
      </c>
      <c r="AS380" s="136"/>
      <c r="AT380" s="108">
        <f aca="true" t="shared" si="353" ref="AT380:BC380">AT381</f>
        <v>18115</v>
      </c>
      <c r="AU380" s="108">
        <f t="shared" si="353"/>
        <v>18115</v>
      </c>
      <c r="AV380" s="108">
        <f t="shared" si="353"/>
        <v>0</v>
      </c>
      <c r="AW380" s="108">
        <f t="shared" si="353"/>
        <v>18115</v>
      </c>
      <c r="AX380" s="108">
        <f t="shared" si="353"/>
        <v>18115</v>
      </c>
      <c r="AY380" s="108">
        <f t="shared" si="353"/>
        <v>0</v>
      </c>
      <c r="AZ380" s="108">
        <f t="shared" si="353"/>
        <v>0</v>
      </c>
      <c r="BA380" s="108">
        <f t="shared" si="353"/>
        <v>0</v>
      </c>
      <c r="BB380" s="108">
        <f t="shared" si="353"/>
        <v>18115</v>
      </c>
      <c r="BC380" s="108">
        <f t="shared" si="353"/>
        <v>18115</v>
      </c>
    </row>
    <row r="381" spans="1:55" s="2" customFormat="1" ht="36" customHeight="1">
      <c r="A381" s="120"/>
      <c r="B381" s="105" t="s">
        <v>328</v>
      </c>
      <c r="C381" s="106" t="s">
        <v>293</v>
      </c>
      <c r="D381" s="106" t="s">
        <v>323</v>
      </c>
      <c r="E381" s="132" t="s">
        <v>218</v>
      </c>
      <c r="F381" s="106" t="s">
        <v>329</v>
      </c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12">
        <f>AQ381-AM381</f>
        <v>18115</v>
      </c>
      <c r="AP381" s="151"/>
      <c r="AQ381" s="108">
        <v>18115</v>
      </c>
      <c r="AR381" s="108">
        <v>18115</v>
      </c>
      <c r="AS381" s="136"/>
      <c r="AT381" s="108">
        <v>18115</v>
      </c>
      <c r="AU381" s="108">
        <v>18115</v>
      </c>
      <c r="AV381" s="136"/>
      <c r="AW381" s="108">
        <f>AT381+AV381</f>
        <v>18115</v>
      </c>
      <c r="AX381" s="112">
        <f t="shared" si="342"/>
        <v>18115</v>
      </c>
      <c r="AY381" s="137"/>
      <c r="AZ381" s="137"/>
      <c r="BA381" s="137"/>
      <c r="BB381" s="112">
        <f>AW381+AY381+AZ381+BA381</f>
        <v>18115</v>
      </c>
      <c r="BC381" s="112">
        <f>AX381+AY381</f>
        <v>18115</v>
      </c>
    </row>
    <row r="382" spans="1:55" s="2" customFormat="1" ht="68.25" customHeight="1">
      <c r="A382" s="120"/>
      <c r="B382" s="105" t="s">
        <v>219</v>
      </c>
      <c r="C382" s="106" t="s">
        <v>293</v>
      </c>
      <c r="D382" s="106" t="s">
        <v>323</v>
      </c>
      <c r="E382" s="132" t="s">
        <v>220</v>
      </c>
      <c r="F382" s="106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08">
        <f>AO383</f>
        <v>420</v>
      </c>
      <c r="AP382" s="151">
        <f>AP383</f>
        <v>0</v>
      </c>
      <c r="AQ382" s="108">
        <f>AQ383</f>
        <v>420</v>
      </c>
      <c r="AR382" s="108">
        <f>AR383</f>
        <v>420</v>
      </c>
      <c r="AS382" s="136"/>
      <c r="AT382" s="108">
        <f aca="true" t="shared" si="354" ref="AT382:BC382">AT383</f>
        <v>420</v>
      </c>
      <c r="AU382" s="108">
        <f t="shared" si="354"/>
        <v>420</v>
      </c>
      <c r="AV382" s="108">
        <f t="shared" si="354"/>
        <v>0</v>
      </c>
      <c r="AW382" s="108">
        <f t="shared" si="354"/>
        <v>420</v>
      </c>
      <c r="AX382" s="108">
        <f t="shared" si="354"/>
        <v>420</v>
      </c>
      <c r="AY382" s="108">
        <f t="shared" si="354"/>
        <v>0</v>
      </c>
      <c r="AZ382" s="108">
        <f t="shared" si="354"/>
        <v>0</v>
      </c>
      <c r="BA382" s="108">
        <f t="shared" si="354"/>
        <v>0</v>
      </c>
      <c r="BB382" s="108">
        <f t="shared" si="354"/>
        <v>420</v>
      </c>
      <c r="BC382" s="108">
        <f t="shared" si="354"/>
        <v>420</v>
      </c>
    </row>
    <row r="383" spans="1:55" s="2" customFormat="1" ht="33" customHeight="1">
      <c r="A383" s="120"/>
      <c r="B383" s="105" t="s">
        <v>328</v>
      </c>
      <c r="C383" s="106" t="s">
        <v>293</v>
      </c>
      <c r="D383" s="106" t="s">
        <v>323</v>
      </c>
      <c r="E383" s="132" t="s">
        <v>220</v>
      </c>
      <c r="F383" s="106" t="s">
        <v>329</v>
      </c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/>
      <c r="AH383" s="151"/>
      <c r="AI383" s="151"/>
      <c r="AJ383" s="151"/>
      <c r="AK383" s="151"/>
      <c r="AL383" s="151"/>
      <c r="AM383" s="151"/>
      <c r="AN383" s="151"/>
      <c r="AO383" s="112">
        <f>AQ383-AM383</f>
        <v>420</v>
      </c>
      <c r="AP383" s="151"/>
      <c r="AQ383" s="108">
        <v>420</v>
      </c>
      <c r="AR383" s="108">
        <v>420</v>
      </c>
      <c r="AS383" s="136"/>
      <c r="AT383" s="108">
        <v>420</v>
      </c>
      <c r="AU383" s="108">
        <v>420</v>
      </c>
      <c r="AV383" s="136"/>
      <c r="AW383" s="108">
        <f>AT383+AV383</f>
        <v>420</v>
      </c>
      <c r="AX383" s="112">
        <f t="shared" si="342"/>
        <v>420</v>
      </c>
      <c r="AY383" s="137"/>
      <c r="AZ383" s="137"/>
      <c r="BA383" s="137"/>
      <c r="BB383" s="112">
        <f>AW383+AY383+AZ383+BA383</f>
        <v>420</v>
      </c>
      <c r="BC383" s="112">
        <f>AX383+AY383</f>
        <v>420</v>
      </c>
    </row>
    <row r="384" spans="1:55" s="7" customFormat="1" ht="42" customHeight="1">
      <c r="A384" s="104"/>
      <c r="B384" s="105" t="s">
        <v>373</v>
      </c>
      <c r="C384" s="106" t="s">
        <v>293</v>
      </c>
      <c r="D384" s="106" t="s">
        <v>323</v>
      </c>
      <c r="E384" s="111" t="s">
        <v>411</v>
      </c>
      <c r="F384" s="106"/>
      <c r="G384" s="108">
        <f aca="true" t="shared" si="355" ref="G384:R384">G385</f>
        <v>1432</v>
      </c>
      <c r="H384" s="108">
        <f t="shared" si="355"/>
        <v>1432</v>
      </c>
      <c r="I384" s="108">
        <f t="shared" si="355"/>
        <v>0</v>
      </c>
      <c r="J384" s="108">
        <f t="shared" si="355"/>
        <v>0</v>
      </c>
      <c r="K384" s="108">
        <f t="shared" si="355"/>
        <v>1432</v>
      </c>
      <c r="L384" s="108">
        <f t="shared" si="355"/>
        <v>0</v>
      </c>
      <c r="M384" s="108"/>
      <c r="N384" s="108">
        <f t="shared" si="355"/>
        <v>1530</v>
      </c>
      <c r="O384" s="108">
        <f t="shared" si="355"/>
        <v>0</v>
      </c>
      <c r="P384" s="108">
        <f t="shared" si="355"/>
        <v>0</v>
      </c>
      <c r="Q384" s="108">
        <f t="shared" si="355"/>
        <v>1530</v>
      </c>
      <c r="R384" s="108">
        <f t="shared" si="355"/>
        <v>0</v>
      </c>
      <c r="S384" s="108">
        <f aca="true" t="shared" si="356" ref="S384:Z384">S385+S386</f>
        <v>-155</v>
      </c>
      <c r="T384" s="108">
        <f t="shared" si="356"/>
        <v>1375</v>
      </c>
      <c r="U384" s="108">
        <f t="shared" si="356"/>
        <v>0</v>
      </c>
      <c r="V384" s="108">
        <f t="shared" si="356"/>
        <v>1190</v>
      </c>
      <c r="W384" s="108">
        <f t="shared" si="356"/>
        <v>0</v>
      </c>
      <c r="X384" s="108">
        <f t="shared" si="356"/>
        <v>0</v>
      </c>
      <c r="Y384" s="108">
        <f t="shared" si="356"/>
        <v>1375</v>
      </c>
      <c r="Z384" s="108">
        <f t="shared" si="356"/>
        <v>1190</v>
      </c>
      <c r="AA384" s="108">
        <f aca="true" t="shared" si="357" ref="AA384:AJ384">AA385+AA386</f>
        <v>0</v>
      </c>
      <c r="AB384" s="108">
        <f t="shared" si="357"/>
        <v>0</v>
      </c>
      <c r="AC384" s="108">
        <f t="shared" si="357"/>
        <v>1375</v>
      </c>
      <c r="AD384" s="108">
        <f t="shared" si="357"/>
        <v>1190</v>
      </c>
      <c r="AE384" s="108">
        <f t="shared" si="357"/>
        <v>0</v>
      </c>
      <c r="AF384" s="108"/>
      <c r="AG384" s="108">
        <f t="shared" si="357"/>
        <v>0</v>
      </c>
      <c r="AH384" s="108">
        <f t="shared" si="357"/>
        <v>1375</v>
      </c>
      <c r="AI384" s="108"/>
      <c r="AJ384" s="108">
        <f t="shared" si="357"/>
        <v>1190</v>
      </c>
      <c r="AK384" s="108">
        <f>AK385+AK386</f>
        <v>0</v>
      </c>
      <c r="AL384" s="108">
        <f>AL385+AL386</f>
        <v>0</v>
      </c>
      <c r="AM384" s="108">
        <f>AM385+AM386</f>
        <v>1375</v>
      </c>
      <c r="AN384" s="108">
        <f>AN385+AN386</f>
        <v>0</v>
      </c>
      <c r="AO384" s="108">
        <f>AO386+AO389</f>
        <v>0</v>
      </c>
      <c r="AP384" s="108">
        <f>AP386+AP389</f>
        <v>0</v>
      </c>
      <c r="AQ384" s="108">
        <f>AQ386+AQ389</f>
        <v>1375</v>
      </c>
      <c r="AR384" s="108">
        <f>AR386+AR389</f>
        <v>0</v>
      </c>
      <c r="AS384" s="167"/>
      <c r="AT384" s="108">
        <f aca="true" t="shared" si="358" ref="AT384:BC384">AT386+AT389</f>
        <v>1375</v>
      </c>
      <c r="AU384" s="108">
        <f t="shared" si="358"/>
        <v>0</v>
      </c>
      <c r="AV384" s="108">
        <f t="shared" si="358"/>
        <v>0</v>
      </c>
      <c r="AW384" s="108">
        <f t="shared" si="358"/>
        <v>1375</v>
      </c>
      <c r="AX384" s="108">
        <f t="shared" si="358"/>
        <v>0</v>
      </c>
      <c r="AY384" s="108">
        <f t="shared" si="358"/>
        <v>0</v>
      </c>
      <c r="AZ384" s="108">
        <f t="shared" si="358"/>
        <v>0</v>
      </c>
      <c r="BA384" s="108">
        <f t="shared" si="358"/>
        <v>0</v>
      </c>
      <c r="BB384" s="108">
        <f t="shared" si="358"/>
        <v>1375</v>
      </c>
      <c r="BC384" s="108">
        <f t="shared" si="358"/>
        <v>0</v>
      </c>
    </row>
    <row r="385" spans="1:55" s="7" customFormat="1" ht="77.25" customHeight="1" hidden="1">
      <c r="A385" s="104"/>
      <c r="B385" s="105" t="s">
        <v>332</v>
      </c>
      <c r="C385" s="106" t="s">
        <v>293</v>
      </c>
      <c r="D385" s="106" t="s">
        <v>323</v>
      </c>
      <c r="E385" s="111" t="s">
        <v>411</v>
      </c>
      <c r="F385" s="106" t="s">
        <v>333</v>
      </c>
      <c r="G385" s="108">
        <f>H385+I385</f>
        <v>1432</v>
      </c>
      <c r="H385" s="108">
        <v>1432</v>
      </c>
      <c r="I385" s="108"/>
      <c r="J385" s="112">
        <f>K385-G385</f>
        <v>0</v>
      </c>
      <c r="K385" s="112">
        <v>1432</v>
      </c>
      <c r="L385" s="112"/>
      <c r="M385" s="112"/>
      <c r="N385" s="108">
        <v>1530</v>
      </c>
      <c r="O385" s="109"/>
      <c r="P385" s="112"/>
      <c r="Q385" s="112">
        <f>P385+N385</f>
        <v>1530</v>
      </c>
      <c r="R385" s="112">
        <f>O385</f>
        <v>0</v>
      </c>
      <c r="S385" s="112">
        <f>T385-Q385</f>
        <v>-1530</v>
      </c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67"/>
      <c r="AL385" s="167"/>
      <c r="AM385" s="124"/>
      <c r="AN385" s="124"/>
      <c r="AO385" s="112"/>
      <c r="AP385" s="112"/>
      <c r="AQ385" s="112"/>
      <c r="AR385" s="112"/>
      <c r="AS385" s="167"/>
      <c r="AT385" s="112"/>
      <c r="AU385" s="112"/>
      <c r="AV385" s="112"/>
      <c r="AW385" s="112"/>
      <c r="AX385" s="112"/>
      <c r="AY385" s="112"/>
      <c r="AZ385" s="112"/>
      <c r="BA385" s="112"/>
      <c r="BB385" s="112"/>
      <c r="BC385" s="112"/>
    </row>
    <row r="386" spans="1:55" ht="99">
      <c r="A386" s="104"/>
      <c r="B386" s="105" t="s">
        <v>111</v>
      </c>
      <c r="C386" s="106" t="s">
        <v>293</v>
      </c>
      <c r="D386" s="106" t="s">
        <v>323</v>
      </c>
      <c r="E386" s="111" t="s">
        <v>112</v>
      </c>
      <c r="F386" s="106"/>
      <c r="G386" s="108"/>
      <c r="H386" s="108"/>
      <c r="I386" s="108"/>
      <c r="J386" s="112"/>
      <c r="K386" s="112"/>
      <c r="L386" s="112"/>
      <c r="M386" s="112"/>
      <c r="N386" s="108"/>
      <c r="O386" s="109"/>
      <c r="P386" s="112"/>
      <c r="Q386" s="112"/>
      <c r="R386" s="112"/>
      <c r="S386" s="112">
        <f>S387</f>
        <v>1375</v>
      </c>
      <c r="T386" s="112">
        <f aca="true" t="shared" si="359" ref="T386:AL387">T387</f>
        <v>1375</v>
      </c>
      <c r="U386" s="112">
        <f t="shared" si="359"/>
        <v>0</v>
      </c>
      <c r="V386" s="112">
        <f t="shared" si="359"/>
        <v>1190</v>
      </c>
      <c r="W386" s="112">
        <f t="shared" si="359"/>
        <v>0</v>
      </c>
      <c r="X386" s="112">
        <f t="shared" si="359"/>
        <v>0</v>
      </c>
      <c r="Y386" s="112">
        <f t="shared" si="359"/>
        <v>1375</v>
      </c>
      <c r="Z386" s="112">
        <f t="shared" si="359"/>
        <v>1190</v>
      </c>
      <c r="AA386" s="112">
        <f t="shared" si="359"/>
        <v>0</v>
      </c>
      <c r="AB386" s="112">
        <f t="shared" si="359"/>
        <v>0</v>
      </c>
      <c r="AC386" s="112">
        <f t="shared" si="359"/>
        <v>1375</v>
      </c>
      <c r="AD386" s="112">
        <f t="shared" si="359"/>
        <v>1190</v>
      </c>
      <c r="AE386" s="112">
        <f t="shared" si="359"/>
        <v>0</v>
      </c>
      <c r="AF386" s="112"/>
      <c r="AG386" s="112">
        <f t="shared" si="359"/>
        <v>0</v>
      </c>
      <c r="AH386" s="112">
        <f t="shared" si="359"/>
        <v>1375</v>
      </c>
      <c r="AI386" s="112"/>
      <c r="AJ386" s="112">
        <f t="shared" si="359"/>
        <v>1190</v>
      </c>
      <c r="AK386" s="112">
        <f t="shared" si="359"/>
        <v>0</v>
      </c>
      <c r="AL386" s="112">
        <f t="shared" si="359"/>
        <v>0</v>
      </c>
      <c r="AM386" s="112">
        <f aca="true" t="shared" si="360" ref="AK386:AR387">AM387</f>
        <v>1375</v>
      </c>
      <c r="AN386" s="112">
        <f t="shared" si="360"/>
        <v>0</v>
      </c>
      <c r="AO386" s="112">
        <f t="shared" si="360"/>
        <v>0</v>
      </c>
      <c r="AP386" s="112">
        <f t="shared" si="360"/>
        <v>0</v>
      </c>
      <c r="AQ386" s="112">
        <f t="shared" si="360"/>
        <v>1375</v>
      </c>
      <c r="AR386" s="112">
        <f t="shared" si="360"/>
        <v>0</v>
      </c>
      <c r="AS386" s="113"/>
      <c r="AT386" s="112">
        <f>AT387</f>
        <v>1375</v>
      </c>
      <c r="AU386" s="112">
        <f aca="true" t="shared" si="361" ref="AU386:BC387">AU387</f>
        <v>0</v>
      </c>
      <c r="AV386" s="112">
        <f t="shared" si="361"/>
        <v>0</v>
      </c>
      <c r="AW386" s="112">
        <f t="shared" si="361"/>
        <v>1375</v>
      </c>
      <c r="AX386" s="112">
        <f t="shared" si="361"/>
        <v>0</v>
      </c>
      <c r="AY386" s="112">
        <f t="shared" si="361"/>
        <v>0</v>
      </c>
      <c r="AZ386" s="112">
        <f t="shared" si="361"/>
        <v>0</v>
      </c>
      <c r="BA386" s="112">
        <f t="shared" si="361"/>
        <v>0</v>
      </c>
      <c r="BB386" s="112">
        <f t="shared" si="361"/>
        <v>1375</v>
      </c>
      <c r="BC386" s="112">
        <f t="shared" si="361"/>
        <v>0</v>
      </c>
    </row>
    <row r="387" spans="1:55" ht="78.75" customHeight="1">
      <c r="A387" s="104"/>
      <c r="B387" s="134" t="s">
        <v>127</v>
      </c>
      <c r="C387" s="106" t="s">
        <v>293</v>
      </c>
      <c r="D387" s="106" t="s">
        <v>323</v>
      </c>
      <c r="E387" s="111" t="s">
        <v>113</v>
      </c>
      <c r="F387" s="106"/>
      <c r="G387" s="108"/>
      <c r="H387" s="108"/>
      <c r="I387" s="108"/>
      <c r="J387" s="112"/>
      <c r="K387" s="112"/>
      <c r="L387" s="112"/>
      <c r="M387" s="112"/>
      <c r="N387" s="108"/>
      <c r="O387" s="109"/>
      <c r="P387" s="112"/>
      <c r="Q387" s="112"/>
      <c r="R387" s="112"/>
      <c r="S387" s="112">
        <f>S388</f>
        <v>1375</v>
      </c>
      <c r="T387" s="112">
        <f t="shared" si="359"/>
        <v>1375</v>
      </c>
      <c r="U387" s="112">
        <f t="shared" si="359"/>
        <v>0</v>
      </c>
      <c r="V387" s="112">
        <f t="shared" si="359"/>
        <v>1190</v>
      </c>
      <c r="W387" s="112">
        <f t="shared" si="359"/>
        <v>0</v>
      </c>
      <c r="X387" s="112">
        <f t="shared" si="359"/>
        <v>0</v>
      </c>
      <c r="Y387" s="112">
        <f t="shared" si="359"/>
        <v>1375</v>
      </c>
      <c r="Z387" s="112">
        <f t="shared" si="359"/>
        <v>1190</v>
      </c>
      <c r="AA387" s="112">
        <f t="shared" si="359"/>
        <v>0</v>
      </c>
      <c r="AB387" s="112">
        <f t="shared" si="359"/>
        <v>0</v>
      </c>
      <c r="AC387" s="112">
        <f t="shared" si="359"/>
        <v>1375</v>
      </c>
      <c r="AD387" s="112">
        <f t="shared" si="359"/>
        <v>1190</v>
      </c>
      <c r="AE387" s="112">
        <f t="shared" si="359"/>
        <v>0</v>
      </c>
      <c r="AF387" s="112"/>
      <c r="AG387" s="112">
        <f t="shared" si="359"/>
        <v>0</v>
      </c>
      <c r="AH387" s="112">
        <f t="shared" si="359"/>
        <v>1375</v>
      </c>
      <c r="AI387" s="112"/>
      <c r="AJ387" s="112">
        <f t="shared" si="359"/>
        <v>1190</v>
      </c>
      <c r="AK387" s="112">
        <f t="shared" si="360"/>
        <v>0</v>
      </c>
      <c r="AL387" s="112">
        <f t="shared" si="360"/>
        <v>0</v>
      </c>
      <c r="AM387" s="112">
        <f t="shared" si="360"/>
        <v>1375</v>
      </c>
      <c r="AN387" s="112">
        <f t="shared" si="360"/>
        <v>0</v>
      </c>
      <c r="AO387" s="112">
        <f t="shared" si="360"/>
        <v>0</v>
      </c>
      <c r="AP387" s="112">
        <f t="shared" si="360"/>
        <v>0</v>
      </c>
      <c r="AQ387" s="112">
        <f t="shared" si="360"/>
        <v>1375</v>
      </c>
      <c r="AR387" s="112">
        <f t="shared" si="360"/>
        <v>0</v>
      </c>
      <c r="AS387" s="113"/>
      <c r="AT387" s="112">
        <f>AT388</f>
        <v>1375</v>
      </c>
      <c r="AU387" s="112">
        <f t="shared" si="361"/>
        <v>0</v>
      </c>
      <c r="AV387" s="112">
        <f t="shared" si="361"/>
        <v>0</v>
      </c>
      <c r="AW387" s="112">
        <f t="shared" si="361"/>
        <v>1375</v>
      </c>
      <c r="AX387" s="112">
        <f t="shared" si="361"/>
        <v>0</v>
      </c>
      <c r="AY387" s="112">
        <f t="shared" si="361"/>
        <v>0</v>
      </c>
      <c r="AZ387" s="112">
        <f t="shared" si="361"/>
        <v>0</v>
      </c>
      <c r="BA387" s="112">
        <f t="shared" si="361"/>
        <v>0</v>
      </c>
      <c r="BB387" s="112">
        <f t="shared" si="361"/>
        <v>1375</v>
      </c>
      <c r="BC387" s="112">
        <f t="shared" si="361"/>
        <v>0</v>
      </c>
    </row>
    <row r="388" spans="1:55" ht="66">
      <c r="A388" s="104"/>
      <c r="B388" s="105" t="s">
        <v>332</v>
      </c>
      <c r="C388" s="106" t="s">
        <v>293</v>
      </c>
      <c r="D388" s="106" t="s">
        <v>323</v>
      </c>
      <c r="E388" s="111" t="s">
        <v>113</v>
      </c>
      <c r="F388" s="106" t="s">
        <v>333</v>
      </c>
      <c r="G388" s="108"/>
      <c r="H388" s="108"/>
      <c r="I388" s="108"/>
      <c r="J388" s="112"/>
      <c r="K388" s="112"/>
      <c r="L388" s="112"/>
      <c r="M388" s="112"/>
      <c r="N388" s="108"/>
      <c r="O388" s="109"/>
      <c r="P388" s="112"/>
      <c r="Q388" s="112"/>
      <c r="R388" s="112"/>
      <c r="S388" s="112">
        <f>T388-Q388</f>
        <v>1375</v>
      </c>
      <c r="T388" s="112">
        <v>1375</v>
      </c>
      <c r="U388" s="112"/>
      <c r="V388" s="112">
        <v>1190</v>
      </c>
      <c r="W388" s="112"/>
      <c r="X388" s="112"/>
      <c r="Y388" s="112">
        <f>W388+T388</f>
        <v>1375</v>
      </c>
      <c r="Z388" s="112">
        <f>X388+V388</f>
        <v>1190</v>
      </c>
      <c r="AA388" s="112"/>
      <c r="AB388" s="112"/>
      <c r="AC388" s="112">
        <f>AA388+Y388</f>
        <v>1375</v>
      </c>
      <c r="AD388" s="112">
        <f>AB388+Z388</f>
        <v>1190</v>
      </c>
      <c r="AE388" s="112"/>
      <c r="AF388" s="112"/>
      <c r="AG388" s="112"/>
      <c r="AH388" s="112">
        <f>AE388+AC388</f>
        <v>1375</v>
      </c>
      <c r="AI388" s="112"/>
      <c r="AJ388" s="112">
        <f>AG388+AD388</f>
        <v>1190</v>
      </c>
      <c r="AK388" s="113"/>
      <c r="AL388" s="113"/>
      <c r="AM388" s="112">
        <f>AK388+AH388</f>
        <v>1375</v>
      </c>
      <c r="AN388" s="112">
        <f>AI388</f>
        <v>0</v>
      </c>
      <c r="AO388" s="112">
        <f>AQ388-AM388</f>
        <v>0</v>
      </c>
      <c r="AP388" s="112">
        <f>AR388-AN388</f>
        <v>0</v>
      </c>
      <c r="AQ388" s="112">
        <v>1375</v>
      </c>
      <c r="AR388" s="112"/>
      <c r="AS388" s="113"/>
      <c r="AT388" s="112">
        <v>1375</v>
      </c>
      <c r="AU388" s="112"/>
      <c r="AV388" s="113"/>
      <c r="AW388" s="108">
        <f>AT388+AV388</f>
        <v>1375</v>
      </c>
      <c r="AX388" s="112">
        <f t="shared" si="342"/>
        <v>0</v>
      </c>
      <c r="AY388" s="115"/>
      <c r="AZ388" s="115"/>
      <c r="BA388" s="115"/>
      <c r="BB388" s="112">
        <f>AW388+AY388+AZ388+BA388</f>
        <v>1375</v>
      </c>
      <c r="BC388" s="109">
        <f>AX388+AY388</f>
        <v>0</v>
      </c>
    </row>
    <row r="389" spans="1:55" ht="49.5" hidden="1">
      <c r="A389" s="104"/>
      <c r="B389" s="134" t="s">
        <v>142</v>
      </c>
      <c r="C389" s="106" t="s">
        <v>293</v>
      </c>
      <c r="D389" s="106" t="s">
        <v>348</v>
      </c>
      <c r="E389" s="111" t="s">
        <v>115</v>
      </c>
      <c r="F389" s="106"/>
      <c r="G389" s="108"/>
      <c r="H389" s="108"/>
      <c r="I389" s="108"/>
      <c r="J389" s="112"/>
      <c r="K389" s="112"/>
      <c r="L389" s="112"/>
      <c r="M389" s="112"/>
      <c r="N389" s="108"/>
      <c r="O389" s="109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3"/>
      <c r="AL389" s="113"/>
      <c r="AM389" s="112"/>
      <c r="AN389" s="112"/>
      <c r="AO389" s="112">
        <f>AO390</f>
        <v>0</v>
      </c>
      <c r="AP389" s="112">
        <f aca="true" t="shared" si="362" ref="AP389:AR390">AP390</f>
        <v>0</v>
      </c>
      <c r="AQ389" s="112">
        <f t="shared" si="362"/>
        <v>0</v>
      </c>
      <c r="AR389" s="112">
        <f t="shared" si="362"/>
        <v>0</v>
      </c>
      <c r="AS389" s="113"/>
      <c r="AT389" s="112">
        <f>AT390</f>
        <v>0</v>
      </c>
      <c r="AU389" s="112">
        <f>AU390</f>
        <v>0</v>
      </c>
      <c r="AV389" s="113"/>
      <c r="AW389" s="108"/>
      <c r="AX389" s="112">
        <f t="shared" si="342"/>
        <v>0</v>
      </c>
      <c r="AY389" s="115"/>
      <c r="AZ389" s="115"/>
      <c r="BA389" s="115"/>
      <c r="BB389" s="124"/>
      <c r="BC389" s="115"/>
    </row>
    <row r="390" spans="1:55" ht="66" hidden="1">
      <c r="A390" s="104"/>
      <c r="B390" s="166" t="s">
        <v>143</v>
      </c>
      <c r="C390" s="106" t="s">
        <v>293</v>
      </c>
      <c r="D390" s="106" t="s">
        <v>348</v>
      </c>
      <c r="E390" s="111" t="s">
        <v>118</v>
      </c>
      <c r="F390" s="106"/>
      <c r="G390" s="108"/>
      <c r="H390" s="108"/>
      <c r="I390" s="108"/>
      <c r="J390" s="112"/>
      <c r="K390" s="112"/>
      <c r="L390" s="112"/>
      <c r="M390" s="112"/>
      <c r="N390" s="108"/>
      <c r="O390" s="109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3"/>
      <c r="AL390" s="113"/>
      <c r="AM390" s="112"/>
      <c r="AN390" s="112"/>
      <c r="AO390" s="112">
        <f>AO391</f>
        <v>0</v>
      </c>
      <c r="AP390" s="112">
        <f t="shared" si="362"/>
        <v>0</v>
      </c>
      <c r="AQ390" s="112">
        <f t="shared" si="362"/>
        <v>0</v>
      </c>
      <c r="AR390" s="112">
        <f t="shared" si="362"/>
        <v>0</v>
      </c>
      <c r="AS390" s="113"/>
      <c r="AT390" s="112">
        <f>AT391</f>
        <v>0</v>
      </c>
      <c r="AU390" s="112">
        <f>AU391</f>
        <v>0</v>
      </c>
      <c r="AV390" s="113"/>
      <c r="AW390" s="108"/>
      <c r="AX390" s="112">
        <f t="shared" si="342"/>
        <v>0</v>
      </c>
      <c r="AY390" s="115"/>
      <c r="AZ390" s="115"/>
      <c r="BA390" s="115"/>
      <c r="BB390" s="124"/>
      <c r="BC390" s="115"/>
    </row>
    <row r="391" spans="1:55" ht="66" hidden="1">
      <c r="A391" s="104"/>
      <c r="B391" s="105" t="s">
        <v>332</v>
      </c>
      <c r="C391" s="106" t="s">
        <v>293</v>
      </c>
      <c r="D391" s="106" t="s">
        <v>348</v>
      </c>
      <c r="E391" s="111" t="s">
        <v>118</v>
      </c>
      <c r="F391" s="106" t="s">
        <v>333</v>
      </c>
      <c r="G391" s="108"/>
      <c r="H391" s="108"/>
      <c r="I391" s="108"/>
      <c r="J391" s="112"/>
      <c r="K391" s="112"/>
      <c r="L391" s="112"/>
      <c r="M391" s="112"/>
      <c r="N391" s="108"/>
      <c r="O391" s="109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3"/>
      <c r="AL391" s="113"/>
      <c r="AM391" s="112"/>
      <c r="AN391" s="112"/>
      <c r="AO391" s="112">
        <f>AQ391-AM391</f>
        <v>0</v>
      </c>
      <c r="AP391" s="112">
        <f>AR391-AN391</f>
        <v>0</v>
      </c>
      <c r="AQ391" s="112"/>
      <c r="AR391" s="112"/>
      <c r="AS391" s="113"/>
      <c r="AT391" s="112"/>
      <c r="AU391" s="112"/>
      <c r="AV391" s="113"/>
      <c r="AW391" s="108"/>
      <c r="AX391" s="112">
        <f t="shared" si="342"/>
        <v>0</v>
      </c>
      <c r="AY391" s="115"/>
      <c r="AZ391" s="115"/>
      <c r="BA391" s="115"/>
      <c r="BB391" s="124"/>
      <c r="BC391" s="115"/>
    </row>
    <row r="392" spans="1:55" ht="16.5">
      <c r="A392" s="128"/>
      <c r="B392" s="105"/>
      <c r="C392" s="145"/>
      <c r="D392" s="145"/>
      <c r="E392" s="146"/>
      <c r="F392" s="106"/>
      <c r="G392" s="151"/>
      <c r="H392" s="151"/>
      <c r="I392" s="151"/>
      <c r="J392" s="124"/>
      <c r="K392" s="124"/>
      <c r="L392" s="124"/>
      <c r="M392" s="124"/>
      <c r="N392" s="151"/>
      <c r="O392" s="109"/>
      <c r="P392" s="109"/>
      <c r="Q392" s="115"/>
      <c r="R392" s="115"/>
      <c r="S392" s="112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13"/>
      <c r="AL392" s="113"/>
      <c r="AM392" s="125"/>
      <c r="AN392" s="125"/>
      <c r="AO392" s="126"/>
      <c r="AP392" s="126"/>
      <c r="AQ392" s="127"/>
      <c r="AR392" s="126"/>
      <c r="AS392" s="113"/>
      <c r="AT392" s="127"/>
      <c r="AU392" s="126"/>
      <c r="AV392" s="113"/>
      <c r="AW392" s="108"/>
      <c r="AX392" s="112">
        <f t="shared" si="342"/>
        <v>0</v>
      </c>
      <c r="AY392" s="115"/>
      <c r="AZ392" s="115"/>
      <c r="BA392" s="115"/>
      <c r="BB392" s="124"/>
      <c r="BC392" s="115"/>
    </row>
    <row r="393" spans="1:55" s="5" customFormat="1" ht="40.5">
      <c r="A393" s="91">
        <v>912</v>
      </c>
      <c r="B393" s="92" t="s">
        <v>337</v>
      </c>
      <c r="C393" s="95"/>
      <c r="D393" s="95"/>
      <c r="E393" s="94"/>
      <c r="F393" s="95"/>
      <c r="G393" s="143">
        <f>G398+G401+G404</f>
        <v>373732</v>
      </c>
      <c r="H393" s="143">
        <f>H398+H401+H404</f>
        <v>373732</v>
      </c>
      <c r="I393" s="143">
        <f>I398+I401+I404</f>
        <v>0</v>
      </c>
      <c r="J393" s="143" t="e">
        <f>J398+J401+J404+#REF!</f>
        <v>#REF!</v>
      </c>
      <c r="K393" s="143" t="e">
        <f>K398+K401+K404+#REF!</f>
        <v>#REF!</v>
      </c>
      <c r="L393" s="143" t="e">
        <f>L398+L401+L404+#REF!</f>
        <v>#REF!</v>
      </c>
      <c r="M393" s="143"/>
      <c r="N393" s="143" t="e">
        <f>N398+N401+N404+#REF!</f>
        <v>#REF!</v>
      </c>
      <c r="O393" s="143" t="e">
        <f>O398+O401+O404+#REF!</f>
        <v>#REF!</v>
      </c>
      <c r="P393" s="143" t="e">
        <f>P398+P401+P404+#REF!</f>
        <v>#REF!</v>
      </c>
      <c r="Q393" s="143" t="e">
        <f>Q398+Q401+Q404+#REF!</f>
        <v>#REF!</v>
      </c>
      <c r="R393" s="143" t="e">
        <f>R398+R401+R404+#REF!</f>
        <v>#REF!</v>
      </c>
      <c r="S393" s="143" t="e">
        <f>S398+S401+S404+#REF!</f>
        <v>#REF!</v>
      </c>
      <c r="T393" s="143" t="e">
        <f>T398+T401+T404+#REF!</f>
        <v>#REF!</v>
      </c>
      <c r="U393" s="143" t="e">
        <f>U398+U401+U404+#REF!</f>
        <v>#REF!</v>
      </c>
      <c r="V393" s="143" t="e">
        <f>V398+V401+V404+#REF!</f>
        <v>#REF!</v>
      </c>
      <c r="W393" s="143" t="e">
        <f>W398+W401+W404+#REF!</f>
        <v>#REF!</v>
      </c>
      <c r="X393" s="143" t="e">
        <f>X398+X401+X404+#REF!</f>
        <v>#REF!</v>
      </c>
      <c r="Y393" s="143" t="e">
        <f>Y398+Y401+Y404+#REF!</f>
        <v>#REF!</v>
      </c>
      <c r="Z393" s="143" t="e">
        <f>Z398+Z401+Z404+#REF!</f>
        <v>#REF!</v>
      </c>
      <c r="AA393" s="143" t="e">
        <f>AA398+AA401+AA404+#REF!</f>
        <v>#REF!</v>
      </c>
      <c r="AB393" s="143" t="e">
        <f>AB398+AB401+AB404+#REF!</f>
        <v>#REF!</v>
      </c>
      <c r="AC393" s="143" t="e">
        <f>AC398+AC401+AC404+#REF!</f>
        <v>#REF!</v>
      </c>
      <c r="AD393" s="143" t="e">
        <f>AD398+AD401+AD404+#REF!</f>
        <v>#REF!</v>
      </c>
      <c r="AE393" s="143" t="e">
        <f>AE398+AE401+AE404+#REF!</f>
        <v>#REF!</v>
      </c>
      <c r="AF393" s="143"/>
      <c r="AG393" s="143" t="e">
        <f>AG398+AG401+AG404+#REF!</f>
        <v>#REF!</v>
      </c>
      <c r="AH393" s="143" t="e">
        <f>AH398+AH401+AH404+#REF!</f>
        <v>#REF!</v>
      </c>
      <c r="AI393" s="143"/>
      <c r="AJ393" s="143" t="e">
        <f>AJ398+AJ401+AJ404+#REF!</f>
        <v>#REF!</v>
      </c>
      <c r="AK393" s="143" t="e">
        <f>AK398+AK401+AK404+#REF!</f>
        <v>#REF!</v>
      </c>
      <c r="AL393" s="143" t="e">
        <f>AL398+AL401+AL404+#REF!</f>
        <v>#REF!</v>
      </c>
      <c r="AM393" s="143" t="e">
        <f>AM398+AM401+AM404+#REF!</f>
        <v>#REF!</v>
      </c>
      <c r="AN393" s="143" t="e">
        <f>AN398+AN401+AN404+#REF!</f>
        <v>#REF!</v>
      </c>
      <c r="AO393" s="143">
        <f>AO398+AO401+AO404+AO394+AO429</f>
        <v>163088</v>
      </c>
      <c r="AP393" s="143">
        <f>AP398+AP401+AP404+AP394+AP429</f>
        <v>39540</v>
      </c>
      <c r="AQ393" s="143">
        <f>AQ398+AQ401+AQ404+AQ394+AQ429</f>
        <v>479090</v>
      </c>
      <c r="AR393" s="143">
        <f>AR398+AR401+AR404+AR394+AR429</f>
        <v>39540</v>
      </c>
      <c r="AS393" s="144"/>
      <c r="AT393" s="143">
        <f aca="true" t="shared" si="363" ref="AT393:BC393">AT398+AT401+AT404+AT394+AT429</f>
        <v>479090</v>
      </c>
      <c r="AU393" s="143">
        <f t="shared" si="363"/>
        <v>39540</v>
      </c>
      <c r="AV393" s="143">
        <f t="shared" si="363"/>
        <v>0</v>
      </c>
      <c r="AW393" s="143">
        <f t="shared" si="363"/>
        <v>479090</v>
      </c>
      <c r="AX393" s="143">
        <f t="shared" si="363"/>
        <v>39540</v>
      </c>
      <c r="AY393" s="143">
        <f t="shared" si="363"/>
        <v>0</v>
      </c>
      <c r="AZ393" s="143">
        <f t="shared" si="363"/>
        <v>0</v>
      </c>
      <c r="BA393" s="143">
        <f t="shared" si="363"/>
        <v>0</v>
      </c>
      <c r="BB393" s="143">
        <f t="shared" si="363"/>
        <v>479090</v>
      </c>
      <c r="BC393" s="143">
        <f t="shared" si="363"/>
        <v>39540</v>
      </c>
    </row>
    <row r="394" spans="1:55" s="5" customFormat="1" ht="20.25" hidden="1">
      <c r="A394" s="91"/>
      <c r="B394" s="99" t="s">
        <v>401</v>
      </c>
      <c r="C394" s="100" t="s">
        <v>349</v>
      </c>
      <c r="D394" s="100" t="s">
        <v>323</v>
      </c>
      <c r="E394" s="165"/>
      <c r="F394" s="100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02">
        <f>AO395</f>
        <v>0</v>
      </c>
      <c r="AP394" s="102">
        <f aca="true" t="shared" si="364" ref="AP394:AR396">AP395</f>
        <v>0</v>
      </c>
      <c r="AQ394" s="102">
        <f t="shared" si="364"/>
        <v>0</v>
      </c>
      <c r="AR394" s="102">
        <f t="shared" si="364"/>
        <v>0</v>
      </c>
      <c r="AS394" s="144"/>
      <c r="AT394" s="102">
        <f aca="true" t="shared" si="365" ref="AT394:BC396">AT395</f>
        <v>0</v>
      </c>
      <c r="AU394" s="102">
        <f t="shared" si="365"/>
        <v>0</v>
      </c>
      <c r="AV394" s="102">
        <f t="shared" si="365"/>
        <v>0</v>
      </c>
      <c r="AW394" s="102">
        <f t="shared" si="365"/>
        <v>0</v>
      </c>
      <c r="AX394" s="102">
        <f t="shared" si="365"/>
        <v>0</v>
      </c>
      <c r="AY394" s="102">
        <f t="shared" si="365"/>
        <v>0</v>
      </c>
      <c r="AZ394" s="102">
        <f t="shared" si="365"/>
        <v>0</v>
      </c>
      <c r="BA394" s="102">
        <f t="shared" si="365"/>
        <v>0</v>
      </c>
      <c r="BB394" s="151">
        <f t="shared" si="365"/>
        <v>0</v>
      </c>
      <c r="BC394" s="102">
        <f t="shared" si="365"/>
        <v>0</v>
      </c>
    </row>
    <row r="395" spans="1:55" s="3" customFormat="1" ht="16.5" hidden="1">
      <c r="A395" s="104"/>
      <c r="B395" s="105" t="s">
        <v>401</v>
      </c>
      <c r="C395" s="106" t="s">
        <v>349</v>
      </c>
      <c r="D395" s="106" t="s">
        <v>323</v>
      </c>
      <c r="E395" s="132" t="s">
        <v>402</v>
      </c>
      <c r="F395" s="106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>
        <f>AO396</f>
        <v>0</v>
      </c>
      <c r="AP395" s="108">
        <f t="shared" si="364"/>
        <v>0</v>
      </c>
      <c r="AQ395" s="108">
        <f t="shared" si="364"/>
        <v>0</v>
      </c>
      <c r="AR395" s="108">
        <f t="shared" si="364"/>
        <v>0</v>
      </c>
      <c r="AS395" s="142"/>
      <c r="AT395" s="108">
        <f t="shared" si="365"/>
        <v>0</v>
      </c>
      <c r="AU395" s="108">
        <f t="shared" si="365"/>
        <v>0</v>
      </c>
      <c r="AV395" s="108">
        <f t="shared" si="365"/>
        <v>0</v>
      </c>
      <c r="AW395" s="108">
        <f t="shared" si="365"/>
        <v>0</v>
      </c>
      <c r="AX395" s="108">
        <f t="shared" si="365"/>
        <v>0</v>
      </c>
      <c r="AY395" s="108">
        <f t="shared" si="365"/>
        <v>0</v>
      </c>
      <c r="AZ395" s="108">
        <f t="shared" si="365"/>
        <v>0</v>
      </c>
      <c r="BA395" s="108">
        <f t="shared" si="365"/>
        <v>0</v>
      </c>
      <c r="BB395" s="108">
        <f t="shared" si="365"/>
        <v>0</v>
      </c>
      <c r="BC395" s="108">
        <f t="shared" si="365"/>
        <v>0</v>
      </c>
    </row>
    <row r="396" spans="1:55" s="3" customFormat="1" ht="115.5" hidden="1">
      <c r="A396" s="104"/>
      <c r="B396" s="133" t="s">
        <v>158</v>
      </c>
      <c r="C396" s="106" t="s">
        <v>349</v>
      </c>
      <c r="D396" s="106" t="s">
        <v>323</v>
      </c>
      <c r="E396" s="132" t="s">
        <v>474</v>
      </c>
      <c r="F396" s="106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>
        <f>AO397</f>
        <v>0</v>
      </c>
      <c r="AP396" s="108">
        <f t="shared" si="364"/>
        <v>0</v>
      </c>
      <c r="AQ396" s="108">
        <f t="shared" si="364"/>
        <v>0</v>
      </c>
      <c r="AR396" s="108">
        <f t="shared" si="364"/>
        <v>0</v>
      </c>
      <c r="AS396" s="142"/>
      <c r="AT396" s="108">
        <f t="shared" si="365"/>
        <v>0</v>
      </c>
      <c r="AU396" s="108">
        <f t="shared" si="365"/>
        <v>0</v>
      </c>
      <c r="AV396" s="108">
        <f t="shared" si="365"/>
        <v>0</v>
      </c>
      <c r="AW396" s="108">
        <f t="shared" si="365"/>
        <v>0</v>
      </c>
      <c r="AX396" s="108">
        <f t="shared" si="365"/>
        <v>0</v>
      </c>
      <c r="AY396" s="108">
        <f t="shared" si="365"/>
        <v>0</v>
      </c>
      <c r="AZ396" s="108">
        <f t="shared" si="365"/>
        <v>0</v>
      </c>
      <c r="BA396" s="108">
        <f t="shared" si="365"/>
        <v>0</v>
      </c>
      <c r="BB396" s="108">
        <f t="shared" si="365"/>
        <v>0</v>
      </c>
      <c r="BC396" s="108">
        <f t="shared" si="365"/>
        <v>0</v>
      </c>
    </row>
    <row r="397" spans="1:55" s="3" customFormat="1" ht="99" hidden="1">
      <c r="A397" s="104"/>
      <c r="B397" s="105" t="s">
        <v>66</v>
      </c>
      <c r="C397" s="106" t="s">
        <v>349</v>
      </c>
      <c r="D397" s="106" t="s">
        <v>323</v>
      </c>
      <c r="E397" s="132" t="s">
        <v>474</v>
      </c>
      <c r="F397" s="106" t="s">
        <v>54</v>
      </c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12">
        <f>AQ397-AM397</f>
        <v>0</v>
      </c>
      <c r="AP397" s="112">
        <f>AR397-AN397</f>
        <v>0</v>
      </c>
      <c r="AQ397" s="108"/>
      <c r="AR397" s="108"/>
      <c r="AS397" s="142"/>
      <c r="AT397" s="108"/>
      <c r="AU397" s="108"/>
      <c r="AV397" s="108"/>
      <c r="AW397" s="108"/>
      <c r="AX397" s="108"/>
      <c r="AY397" s="108"/>
      <c r="AZ397" s="108"/>
      <c r="BA397" s="108"/>
      <c r="BB397" s="108"/>
      <c r="BC397" s="108"/>
    </row>
    <row r="398" spans="1:55" s="2" customFormat="1" ht="18.75">
      <c r="A398" s="120"/>
      <c r="B398" s="99" t="s">
        <v>352</v>
      </c>
      <c r="C398" s="100" t="s">
        <v>334</v>
      </c>
      <c r="D398" s="100" t="s">
        <v>322</v>
      </c>
      <c r="E398" s="101"/>
      <c r="F398" s="100"/>
      <c r="G398" s="102">
        <f aca="true" t="shared" si="366" ref="G398:W399">G399</f>
        <v>130444</v>
      </c>
      <c r="H398" s="102">
        <f t="shared" si="366"/>
        <v>130444</v>
      </c>
      <c r="I398" s="102">
        <f t="shared" si="366"/>
        <v>0</v>
      </c>
      <c r="J398" s="102">
        <f t="shared" si="366"/>
        <v>29342</v>
      </c>
      <c r="K398" s="102">
        <f t="shared" si="366"/>
        <v>159786</v>
      </c>
      <c r="L398" s="102">
        <f t="shared" si="366"/>
        <v>0</v>
      </c>
      <c r="M398" s="102"/>
      <c r="N398" s="102">
        <f t="shared" si="366"/>
        <v>172674</v>
      </c>
      <c r="O398" s="102">
        <f t="shared" si="366"/>
        <v>0</v>
      </c>
      <c r="P398" s="102">
        <f t="shared" si="366"/>
        <v>0</v>
      </c>
      <c r="Q398" s="102">
        <f t="shared" si="366"/>
        <v>172674</v>
      </c>
      <c r="R398" s="102">
        <f t="shared" si="366"/>
        <v>0</v>
      </c>
      <c r="S398" s="102">
        <f t="shared" si="366"/>
        <v>-40504</v>
      </c>
      <c r="T398" s="102">
        <f t="shared" si="366"/>
        <v>132170</v>
      </c>
      <c r="U398" s="102">
        <f t="shared" si="366"/>
        <v>0</v>
      </c>
      <c r="V398" s="102">
        <f t="shared" si="366"/>
        <v>132170</v>
      </c>
      <c r="W398" s="102">
        <f t="shared" si="366"/>
        <v>0</v>
      </c>
      <c r="X398" s="102">
        <f aca="true" t="shared" si="367" ref="W398:AM399">X399</f>
        <v>0</v>
      </c>
      <c r="Y398" s="102">
        <f t="shared" si="367"/>
        <v>132170</v>
      </c>
      <c r="Z398" s="102">
        <f t="shared" si="367"/>
        <v>132170</v>
      </c>
      <c r="AA398" s="102">
        <f t="shared" si="367"/>
        <v>0</v>
      </c>
      <c r="AB398" s="102">
        <f t="shared" si="367"/>
        <v>0</v>
      </c>
      <c r="AC398" s="102">
        <f t="shared" si="367"/>
        <v>132170</v>
      </c>
      <c r="AD398" s="102">
        <f t="shared" si="367"/>
        <v>132170</v>
      </c>
      <c r="AE398" s="102">
        <f t="shared" si="367"/>
        <v>0</v>
      </c>
      <c r="AF398" s="102"/>
      <c r="AG398" s="102">
        <f t="shared" si="367"/>
        <v>0</v>
      </c>
      <c r="AH398" s="102">
        <f t="shared" si="367"/>
        <v>132170</v>
      </c>
      <c r="AI398" s="102"/>
      <c r="AJ398" s="102">
        <f t="shared" si="367"/>
        <v>132170</v>
      </c>
      <c r="AK398" s="102">
        <f t="shared" si="367"/>
        <v>0</v>
      </c>
      <c r="AL398" s="102">
        <f t="shared" si="367"/>
        <v>0</v>
      </c>
      <c r="AM398" s="102">
        <f t="shared" si="367"/>
        <v>132170</v>
      </c>
      <c r="AN398" s="102">
        <f aca="true" t="shared" si="368" ref="AK398:AR399">AN399</f>
        <v>0</v>
      </c>
      <c r="AO398" s="102">
        <f t="shared" si="368"/>
        <v>49175</v>
      </c>
      <c r="AP398" s="102">
        <f t="shared" si="368"/>
        <v>0</v>
      </c>
      <c r="AQ398" s="102">
        <f t="shared" si="368"/>
        <v>181345</v>
      </c>
      <c r="AR398" s="102">
        <f t="shared" si="368"/>
        <v>0</v>
      </c>
      <c r="AS398" s="136"/>
      <c r="AT398" s="102">
        <f>AT399</f>
        <v>181345</v>
      </c>
      <c r="AU398" s="102">
        <f aca="true" t="shared" si="369" ref="AU398:BC399">AU399</f>
        <v>0</v>
      </c>
      <c r="AV398" s="102">
        <f t="shared" si="369"/>
        <v>0</v>
      </c>
      <c r="AW398" s="102">
        <f t="shared" si="369"/>
        <v>181345</v>
      </c>
      <c r="AX398" s="102">
        <f t="shared" si="369"/>
        <v>0</v>
      </c>
      <c r="AY398" s="102">
        <f t="shared" si="369"/>
        <v>0</v>
      </c>
      <c r="AZ398" s="102">
        <f t="shared" si="369"/>
        <v>0</v>
      </c>
      <c r="BA398" s="102">
        <f t="shared" si="369"/>
        <v>0</v>
      </c>
      <c r="BB398" s="102">
        <f t="shared" si="369"/>
        <v>181345</v>
      </c>
      <c r="BC398" s="102">
        <f t="shared" si="369"/>
        <v>0</v>
      </c>
    </row>
    <row r="399" spans="1:55" ht="33">
      <c r="A399" s="104"/>
      <c r="B399" s="105" t="s">
        <v>353</v>
      </c>
      <c r="C399" s="106" t="s">
        <v>334</v>
      </c>
      <c r="D399" s="106" t="s">
        <v>322</v>
      </c>
      <c r="E399" s="111" t="s">
        <v>439</v>
      </c>
      <c r="F399" s="106"/>
      <c r="G399" s="108">
        <f t="shared" si="366"/>
        <v>130444</v>
      </c>
      <c r="H399" s="108">
        <f t="shared" si="366"/>
        <v>130444</v>
      </c>
      <c r="I399" s="108">
        <f t="shared" si="366"/>
        <v>0</v>
      </c>
      <c r="J399" s="108">
        <f t="shared" si="366"/>
        <v>29342</v>
      </c>
      <c r="K399" s="108">
        <f t="shared" si="366"/>
        <v>159786</v>
      </c>
      <c r="L399" s="108">
        <f t="shared" si="366"/>
        <v>0</v>
      </c>
      <c r="M399" s="108"/>
      <c r="N399" s="108">
        <f t="shared" si="366"/>
        <v>172674</v>
      </c>
      <c r="O399" s="108">
        <f t="shared" si="366"/>
        <v>0</v>
      </c>
      <c r="P399" s="108">
        <f t="shared" si="366"/>
        <v>0</v>
      </c>
      <c r="Q399" s="108">
        <f t="shared" si="366"/>
        <v>172674</v>
      </c>
      <c r="R399" s="108">
        <f t="shared" si="366"/>
        <v>0</v>
      </c>
      <c r="S399" s="108">
        <f t="shared" si="366"/>
        <v>-40504</v>
      </c>
      <c r="T399" s="108">
        <f t="shared" si="366"/>
        <v>132170</v>
      </c>
      <c r="U399" s="108">
        <f t="shared" si="366"/>
        <v>0</v>
      </c>
      <c r="V399" s="108">
        <f t="shared" si="366"/>
        <v>132170</v>
      </c>
      <c r="W399" s="108">
        <f t="shared" si="367"/>
        <v>0</v>
      </c>
      <c r="X399" s="108">
        <f t="shared" si="367"/>
        <v>0</v>
      </c>
      <c r="Y399" s="108">
        <f t="shared" si="367"/>
        <v>132170</v>
      </c>
      <c r="Z399" s="108">
        <f t="shared" si="367"/>
        <v>132170</v>
      </c>
      <c r="AA399" s="108">
        <f t="shared" si="367"/>
        <v>0</v>
      </c>
      <c r="AB399" s="108">
        <f t="shared" si="367"/>
        <v>0</v>
      </c>
      <c r="AC399" s="108">
        <f t="shared" si="367"/>
        <v>132170</v>
      </c>
      <c r="AD399" s="108">
        <f t="shared" si="367"/>
        <v>132170</v>
      </c>
      <c r="AE399" s="108">
        <f t="shared" si="367"/>
        <v>0</v>
      </c>
      <c r="AF399" s="108"/>
      <c r="AG399" s="108">
        <f t="shared" si="367"/>
        <v>0</v>
      </c>
      <c r="AH399" s="108">
        <f t="shared" si="367"/>
        <v>132170</v>
      </c>
      <c r="AI399" s="108"/>
      <c r="AJ399" s="108">
        <f t="shared" si="367"/>
        <v>132170</v>
      </c>
      <c r="AK399" s="108">
        <f t="shared" si="368"/>
        <v>0</v>
      </c>
      <c r="AL399" s="108">
        <f t="shared" si="368"/>
        <v>0</v>
      </c>
      <c r="AM399" s="108">
        <f t="shared" si="368"/>
        <v>132170</v>
      </c>
      <c r="AN399" s="108">
        <f t="shared" si="368"/>
        <v>0</v>
      </c>
      <c r="AO399" s="108">
        <f t="shared" si="368"/>
        <v>49175</v>
      </c>
      <c r="AP399" s="108">
        <f t="shared" si="368"/>
        <v>0</v>
      </c>
      <c r="AQ399" s="108">
        <f t="shared" si="368"/>
        <v>181345</v>
      </c>
      <c r="AR399" s="108">
        <f t="shared" si="368"/>
        <v>0</v>
      </c>
      <c r="AS399" s="113"/>
      <c r="AT399" s="108">
        <f>AT400</f>
        <v>181345</v>
      </c>
      <c r="AU399" s="108">
        <f t="shared" si="369"/>
        <v>0</v>
      </c>
      <c r="AV399" s="108">
        <f t="shared" si="369"/>
        <v>0</v>
      </c>
      <c r="AW399" s="108">
        <f t="shared" si="369"/>
        <v>181345</v>
      </c>
      <c r="AX399" s="108">
        <f t="shared" si="369"/>
        <v>0</v>
      </c>
      <c r="AY399" s="108">
        <f t="shared" si="369"/>
        <v>0</v>
      </c>
      <c r="AZ399" s="108">
        <f t="shared" si="369"/>
        <v>0</v>
      </c>
      <c r="BA399" s="108">
        <f t="shared" si="369"/>
        <v>0</v>
      </c>
      <c r="BB399" s="108">
        <f t="shared" si="369"/>
        <v>181345</v>
      </c>
      <c r="BC399" s="108">
        <f t="shared" si="369"/>
        <v>0</v>
      </c>
    </row>
    <row r="400" spans="1:55" ht="33">
      <c r="A400" s="104"/>
      <c r="B400" s="105" t="s">
        <v>328</v>
      </c>
      <c r="C400" s="106" t="s">
        <v>334</v>
      </c>
      <c r="D400" s="106" t="s">
        <v>322</v>
      </c>
      <c r="E400" s="111" t="s">
        <v>439</v>
      </c>
      <c r="F400" s="106" t="s">
        <v>329</v>
      </c>
      <c r="G400" s="108">
        <f>H400+I400</f>
        <v>130444</v>
      </c>
      <c r="H400" s="108">
        <v>130444</v>
      </c>
      <c r="I400" s="108"/>
      <c r="J400" s="112">
        <f>K400-G400</f>
        <v>29342</v>
      </c>
      <c r="K400" s="112">
        <v>159786</v>
      </c>
      <c r="L400" s="112"/>
      <c r="M400" s="112"/>
      <c r="N400" s="108">
        <v>172674</v>
      </c>
      <c r="O400" s="109"/>
      <c r="P400" s="112"/>
      <c r="Q400" s="112">
        <f>P400+N400</f>
        <v>172674</v>
      </c>
      <c r="R400" s="112">
        <f>O400</f>
        <v>0</v>
      </c>
      <c r="S400" s="112">
        <f>T400-Q400</f>
        <v>-40504</v>
      </c>
      <c r="T400" s="112">
        <v>132170</v>
      </c>
      <c r="U400" s="112">
        <f>R400</f>
        <v>0</v>
      </c>
      <c r="V400" s="112">
        <v>132170</v>
      </c>
      <c r="W400" s="112"/>
      <c r="X400" s="112"/>
      <c r="Y400" s="112">
        <f>W400+T400</f>
        <v>132170</v>
      </c>
      <c r="Z400" s="112">
        <f>X400+V400</f>
        <v>132170</v>
      </c>
      <c r="AA400" s="112"/>
      <c r="AB400" s="112"/>
      <c r="AC400" s="112">
        <f>AA400+Y400</f>
        <v>132170</v>
      </c>
      <c r="AD400" s="112">
        <f>AB400+Z400</f>
        <v>132170</v>
      </c>
      <c r="AE400" s="112"/>
      <c r="AF400" s="112"/>
      <c r="AG400" s="112"/>
      <c r="AH400" s="112">
        <f>AE400+AC400</f>
        <v>132170</v>
      </c>
      <c r="AI400" s="112"/>
      <c r="AJ400" s="112">
        <f>AG400+AD400</f>
        <v>132170</v>
      </c>
      <c r="AK400" s="113"/>
      <c r="AL400" s="113"/>
      <c r="AM400" s="112">
        <f>AK400+AH400</f>
        <v>132170</v>
      </c>
      <c r="AN400" s="112">
        <f>AI400</f>
        <v>0</v>
      </c>
      <c r="AO400" s="112">
        <f>AQ400-AM400</f>
        <v>49175</v>
      </c>
      <c r="AP400" s="112">
        <f>AR400-AN400</f>
        <v>0</v>
      </c>
      <c r="AQ400" s="112">
        <v>181345</v>
      </c>
      <c r="AR400" s="112"/>
      <c r="AS400" s="113"/>
      <c r="AT400" s="112">
        <v>181345</v>
      </c>
      <c r="AU400" s="112"/>
      <c r="AV400" s="113"/>
      <c r="AW400" s="108">
        <f>AT400+AV400</f>
        <v>181345</v>
      </c>
      <c r="AX400" s="112">
        <f t="shared" si="342"/>
        <v>0</v>
      </c>
      <c r="AY400" s="115"/>
      <c r="AZ400" s="115"/>
      <c r="BA400" s="115"/>
      <c r="BB400" s="112">
        <f>AW400+AY400+AZ400+BA400</f>
        <v>181345</v>
      </c>
      <c r="BC400" s="109">
        <f>AX400+AY400</f>
        <v>0</v>
      </c>
    </row>
    <row r="401" spans="1:55" s="2" customFormat="1" ht="37.5">
      <c r="A401" s="120"/>
      <c r="B401" s="99" t="s">
        <v>416</v>
      </c>
      <c r="C401" s="100" t="s">
        <v>334</v>
      </c>
      <c r="D401" s="100" t="s">
        <v>348</v>
      </c>
      <c r="E401" s="101"/>
      <c r="F401" s="100"/>
      <c r="G401" s="102">
        <f aca="true" t="shared" si="370" ref="G401:W402">G402</f>
        <v>43777</v>
      </c>
      <c r="H401" s="102">
        <f t="shared" si="370"/>
        <v>43777</v>
      </c>
      <c r="I401" s="102">
        <f t="shared" si="370"/>
        <v>0</v>
      </c>
      <c r="J401" s="102">
        <f t="shared" si="370"/>
        <v>674</v>
      </c>
      <c r="K401" s="102">
        <f t="shared" si="370"/>
        <v>44451</v>
      </c>
      <c r="L401" s="102">
        <f t="shared" si="370"/>
        <v>0</v>
      </c>
      <c r="M401" s="102"/>
      <c r="N401" s="102">
        <f t="shared" si="370"/>
        <v>50448</v>
      </c>
      <c r="O401" s="102">
        <f t="shared" si="370"/>
        <v>0</v>
      </c>
      <c r="P401" s="102">
        <f t="shared" si="370"/>
        <v>0</v>
      </c>
      <c r="Q401" s="102">
        <f t="shared" si="370"/>
        <v>50448</v>
      </c>
      <c r="R401" s="102">
        <f t="shared" si="370"/>
        <v>0</v>
      </c>
      <c r="S401" s="102">
        <f t="shared" si="370"/>
        <v>-13658</v>
      </c>
      <c r="T401" s="102">
        <f t="shared" si="370"/>
        <v>36790</v>
      </c>
      <c r="U401" s="102">
        <f t="shared" si="370"/>
        <v>0</v>
      </c>
      <c r="V401" s="102">
        <f t="shared" si="370"/>
        <v>36790</v>
      </c>
      <c r="W401" s="102">
        <f t="shared" si="370"/>
        <v>0</v>
      </c>
      <c r="X401" s="102">
        <f aca="true" t="shared" si="371" ref="W401:AM402">X402</f>
        <v>0</v>
      </c>
      <c r="Y401" s="102">
        <f t="shared" si="371"/>
        <v>36790</v>
      </c>
      <c r="Z401" s="102">
        <f t="shared" si="371"/>
        <v>36790</v>
      </c>
      <c r="AA401" s="102">
        <f t="shared" si="371"/>
        <v>0</v>
      </c>
      <c r="AB401" s="102">
        <f t="shared" si="371"/>
        <v>0</v>
      </c>
      <c r="AC401" s="102">
        <f t="shared" si="371"/>
        <v>36790</v>
      </c>
      <c r="AD401" s="102">
        <f t="shared" si="371"/>
        <v>36790</v>
      </c>
      <c r="AE401" s="102">
        <f t="shared" si="371"/>
        <v>0</v>
      </c>
      <c r="AF401" s="102"/>
      <c r="AG401" s="102">
        <f t="shared" si="371"/>
        <v>0</v>
      </c>
      <c r="AH401" s="102">
        <f t="shared" si="371"/>
        <v>36790</v>
      </c>
      <c r="AI401" s="102"/>
      <c r="AJ401" s="102">
        <f t="shared" si="371"/>
        <v>36790</v>
      </c>
      <c r="AK401" s="102">
        <f t="shared" si="371"/>
        <v>0</v>
      </c>
      <c r="AL401" s="102">
        <f t="shared" si="371"/>
        <v>0</v>
      </c>
      <c r="AM401" s="102">
        <f t="shared" si="371"/>
        <v>36790</v>
      </c>
      <c r="AN401" s="102">
        <f aca="true" t="shared" si="372" ref="AK401:AR402">AN402</f>
        <v>0</v>
      </c>
      <c r="AO401" s="102">
        <f t="shared" si="372"/>
        <v>10694</v>
      </c>
      <c r="AP401" s="102">
        <f t="shared" si="372"/>
        <v>0</v>
      </c>
      <c r="AQ401" s="102">
        <f t="shared" si="372"/>
        <v>47484</v>
      </c>
      <c r="AR401" s="102">
        <f t="shared" si="372"/>
        <v>0</v>
      </c>
      <c r="AS401" s="136"/>
      <c r="AT401" s="102">
        <f>AT402</f>
        <v>47484</v>
      </c>
      <c r="AU401" s="102">
        <f aca="true" t="shared" si="373" ref="AU401:BC402">AU402</f>
        <v>0</v>
      </c>
      <c r="AV401" s="102">
        <f t="shared" si="373"/>
        <v>0</v>
      </c>
      <c r="AW401" s="102">
        <f t="shared" si="373"/>
        <v>47484</v>
      </c>
      <c r="AX401" s="102">
        <f t="shared" si="373"/>
        <v>0</v>
      </c>
      <c r="AY401" s="102">
        <f t="shared" si="373"/>
        <v>0</v>
      </c>
      <c r="AZ401" s="102">
        <f t="shared" si="373"/>
        <v>0</v>
      </c>
      <c r="BA401" s="102">
        <f t="shared" si="373"/>
        <v>0</v>
      </c>
      <c r="BB401" s="102">
        <f t="shared" si="373"/>
        <v>47484</v>
      </c>
      <c r="BC401" s="102">
        <f t="shared" si="373"/>
        <v>0</v>
      </c>
    </row>
    <row r="402" spans="1:55" ht="16.5">
      <c r="A402" s="104"/>
      <c r="B402" s="105" t="s">
        <v>363</v>
      </c>
      <c r="C402" s="106" t="s">
        <v>334</v>
      </c>
      <c r="D402" s="106" t="s">
        <v>348</v>
      </c>
      <c r="E402" s="111" t="s">
        <v>440</v>
      </c>
      <c r="F402" s="106"/>
      <c r="G402" s="108">
        <f t="shared" si="370"/>
        <v>43777</v>
      </c>
      <c r="H402" s="108">
        <f>H403</f>
        <v>43777</v>
      </c>
      <c r="I402" s="108">
        <f t="shared" si="370"/>
        <v>0</v>
      </c>
      <c r="J402" s="108">
        <f t="shared" si="370"/>
        <v>674</v>
      </c>
      <c r="K402" s="108">
        <f t="shared" si="370"/>
        <v>44451</v>
      </c>
      <c r="L402" s="108">
        <f t="shared" si="370"/>
        <v>0</v>
      </c>
      <c r="M402" s="108"/>
      <c r="N402" s="108">
        <f t="shared" si="370"/>
        <v>50448</v>
      </c>
      <c r="O402" s="108">
        <f t="shared" si="370"/>
        <v>0</v>
      </c>
      <c r="P402" s="108">
        <f t="shared" si="370"/>
        <v>0</v>
      </c>
      <c r="Q402" s="108">
        <f t="shared" si="370"/>
        <v>50448</v>
      </c>
      <c r="R402" s="108">
        <f t="shared" si="370"/>
        <v>0</v>
      </c>
      <c r="S402" s="108">
        <f t="shared" si="370"/>
        <v>-13658</v>
      </c>
      <c r="T402" s="108">
        <f t="shared" si="370"/>
        <v>36790</v>
      </c>
      <c r="U402" s="108">
        <f t="shared" si="370"/>
        <v>0</v>
      </c>
      <c r="V402" s="108">
        <f t="shared" si="370"/>
        <v>36790</v>
      </c>
      <c r="W402" s="108">
        <f t="shared" si="371"/>
        <v>0</v>
      </c>
      <c r="X402" s="108">
        <f t="shared" si="371"/>
        <v>0</v>
      </c>
      <c r="Y402" s="108">
        <f t="shared" si="371"/>
        <v>36790</v>
      </c>
      <c r="Z402" s="108">
        <f t="shared" si="371"/>
        <v>36790</v>
      </c>
      <c r="AA402" s="108">
        <f t="shared" si="371"/>
        <v>0</v>
      </c>
      <c r="AB402" s="108">
        <f t="shared" si="371"/>
        <v>0</v>
      </c>
      <c r="AC402" s="108">
        <f t="shared" si="371"/>
        <v>36790</v>
      </c>
      <c r="AD402" s="108">
        <f t="shared" si="371"/>
        <v>36790</v>
      </c>
      <c r="AE402" s="108">
        <f t="shared" si="371"/>
        <v>0</v>
      </c>
      <c r="AF402" s="108"/>
      <c r="AG402" s="108">
        <f t="shared" si="371"/>
        <v>0</v>
      </c>
      <c r="AH402" s="108">
        <f t="shared" si="371"/>
        <v>36790</v>
      </c>
      <c r="AI402" s="108"/>
      <c r="AJ402" s="108">
        <f t="shared" si="371"/>
        <v>36790</v>
      </c>
      <c r="AK402" s="108">
        <f t="shared" si="372"/>
        <v>0</v>
      </c>
      <c r="AL402" s="108">
        <f t="shared" si="372"/>
        <v>0</v>
      </c>
      <c r="AM402" s="108">
        <f t="shared" si="372"/>
        <v>36790</v>
      </c>
      <c r="AN402" s="108">
        <f t="shared" si="372"/>
        <v>0</v>
      </c>
      <c r="AO402" s="108">
        <f t="shared" si="372"/>
        <v>10694</v>
      </c>
      <c r="AP402" s="108">
        <f t="shared" si="372"/>
        <v>0</v>
      </c>
      <c r="AQ402" s="108">
        <f t="shared" si="372"/>
        <v>47484</v>
      </c>
      <c r="AR402" s="108">
        <f t="shared" si="372"/>
        <v>0</v>
      </c>
      <c r="AS402" s="113"/>
      <c r="AT402" s="108">
        <f>AT403</f>
        <v>47484</v>
      </c>
      <c r="AU402" s="108">
        <f t="shared" si="373"/>
        <v>0</v>
      </c>
      <c r="AV402" s="108">
        <f t="shared" si="373"/>
        <v>0</v>
      </c>
      <c r="AW402" s="108">
        <f t="shared" si="373"/>
        <v>47484</v>
      </c>
      <c r="AX402" s="108">
        <f t="shared" si="373"/>
        <v>0</v>
      </c>
      <c r="AY402" s="108">
        <f t="shared" si="373"/>
        <v>0</v>
      </c>
      <c r="AZ402" s="108">
        <f t="shared" si="373"/>
        <v>0</v>
      </c>
      <c r="BA402" s="108">
        <f t="shared" si="373"/>
        <v>0</v>
      </c>
      <c r="BB402" s="108">
        <f t="shared" si="373"/>
        <v>47484</v>
      </c>
      <c r="BC402" s="108">
        <f t="shared" si="373"/>
        <v>0</v>
      </c>
    </row>
    <row r="403" spans="1:55" ht="33">
      <c r="A403" s="104"/>
      <c r="B403" s="105" t="s">
        <v>328</v>
      </c>
      <c r="C403" s="106" t="s">
        <v>334</v>
      </c>
      <c r="D403" s="106" t="s">
        <v>348</v>
      </c>
      <c r="E403" s="111" t="s">
        <v>440</v>
      </c>
      <c r="F403" s="106" t="s">
        <v>329</v>
      </c>
      <c r="G403" s="108">
        <f>H403+I403</f>
        <v>43777</v>
      </c>
      <c r="H403" s="108">
        <v>43777</v>
      </c>
      <c r="I403" s="108"/>
      <c r="J403" s="112">
        <f>K403-G403</f>
        <v>674</v>
      </c>
      <c r="K403" s="112">
        <v>44451</v>
      </c>
      <c r="L403" s="112"/>
      <c r="M403" s="112"/>
      <c r="N403" s="108">
        <v>50448</v>
      </c>
      <c r="O403" s="109"/>
      <c r="P403" s="112"/>
      <c r="Q403" s="112">
        <f>P403+N403</f>
        <v>50448</v>
      </c>
      <c r="R403" s="112">
        <f>O403</f>
        <v>0</v>
      </c>
      <c r="S403" s="112">
        <f>T403-Q403</f>
        <v>-13658</v>
      </c>
      <c r="T403" s="112">
        <v>36790</v>
      </c>
      <c r="U403" s="112">
        <f>R403</f>
        <v>0</v>
      </c>
      <c r="V403" s="112">
        <v>36790</v>
      </c>
      <c r="W403" s="112"/>
      <c r="X403" s="112"/>
      <c r="Y403" s="112">
        <f>W403+T403</f>
        <v>36790</v>
      </c>
      <c r="Z403" s="112">
        <f>X403+V403</f>
        <v>36790</v>
      </c>
      <c r="AA403" s="112"/>
      <c r="AB403" s="112"/>
      <c r="AC403" s="112">
        <f>AA403+Y403</f>
        <v>36790</v>
      </c>
      <c r="AD403" s="112">
        <f>AB403+Z403</f>
        <v>36790</v>
      </c>
      <c r="AE403" s="112"/>
      <c r="AF403" s="112"/>
      <c r="AG403" s="112"/>
      <c r="AH403" s="112">
        <f>AE403+AC403</f>
        <v>36790</v>
      </c>
      <c r="AI403" s="112"/>
      <c r="AJ403" s="112">
        <f>AG403+AD403</f>
        <v>36790</v>
      </c>
      <c r="AK403" s="113"/>
      <c r="AL403" s="113"/>
      <c r="AM403" s="112">
        <f>AK403+AH403</f>
        <v>36790</v>
      </c>
      <c r="AN403" s="112">
        <f>AI403</f>
        <v>0</v>
      </c>
      <c r="AO403" s="112">
        <f>AQ403-AM403</f>
        <v>10694</v>
      </c>
      <c r="AP403" s="112">
        <f>AR403-AN403</f>
        <v>0</v>
      </c>
      <c r="AQ403" s="112">
        <v>47484</v>
      </c>
      <c r="AR403" s="112"/>
      <c r="AS403" s="113"/>
      <c r="AT403" s="112">
        <v>47484</v>
      </c>
      <c r="AU403" s="112"/>
      <c r="AV403" s="113"/>
      <c r="AW403" s="108">
        <f>AT403+AV403</f>
        <v>47484</v>
      </c>
      <c r="AX403" s="112">
        <f t="shared" si="342"/>
        <v>0</v>
      </c>
      <c r="AY403" s="115"/>
      <c r="AZ403" s="115"/>
      <c r="BA403" s="115"/>
      <c r="BB403" s="112">
        <f>AW403+AY403+AZ403+BA403</f>
        <v>47484</v>
      </c>
      <c r="BC403" s="109">
        <f>AX403+AY403</f>
        <v>0</v>
      </c>
    </row>
    <row r="404" spans="1:55" s="2" customFormat="1" ht="18.75">
      <c r="A404" s="120"/>
      <c r="B404" s="99" t="s">
        <v>364</v>
      </c>
      <c r="C404" s="100" t="s">
        <v>347</v>
      </c>
      <c r="D404" s="100" t="s">
        <v>321</v>
      </c>
      <c r="E404" s="101"/>
      <c r="F404" s="100"/>
      <c r="G404" s="102">
        <f aca="true" t="shared" si="374" ref="G404:N404">G405+G407+G409+G411+G413+G421</f>
        <v>199511</v>
      </c>
      <c r="H404" s="102">
        <f t="shared" si="374"/>
        <v>199511</v>
      </c>
      <c r="I404" s="102">
        <f t="shared" si="374"/>
        <v>0</v>
      </c>
      <c r="J404" s="102">
        <f t="shared" si="374"/>
        <v>31152</v>
      </c>
      <c r="K404" s="102">
        <f t="shared" si="374"/>
        <v>230663</v>
      </c>
      <c r="L404" s="102">
        <f t="shared" si="374"/>
        <v>0</v>
      </c>
      <c r="M404" s="102"/>
      <c r="N404" s="102">
        <f t="shared" si="374"/>
        <v>248260</v>
      </c>
      <c r="O404" s="102">
        <f aca="true" t="shared" si="375" ref="O404:V404">O405+O407+O409+O411+O413+O421</f>
        <v>0</v>
      </c>
      <c r="P404" s="102">
        <f t="shared" si="375"/>
        <v>0</v>
      </c>
      <c r="Q404" s="102">
        <f t="shared" si="375"/>
        <v>248260</v>
      </c>
      <c r="R404" s="102">
        <f t="shared" si="375"/>
        <v>0</v>
      </c>
      <c r="S404" s="102">
        <f t="shared" si="375"/>
        <v>-102048</v>
      </c>
      <c r="T404" s="102">
        <f t="shared" si="375"/>
        <v>146212</v>
      </c>
      <c r="U404" s="102">
        <f t="shared" si="375"/>
        <v>0</v>
      </c>
      <c r="V404" s="102">
        <f t="shared" si="375"/>
        <v>146212</v>
      </c>
      <c r="W404" s="102">
        <f aca="true" t="shared" si="376" ref="W404:AD404">W405+W407+W409+W411+W413+W421</f>
        <v>0</v>
      </c>
      <c r="X404" s="102">
        <f t="shared" si="376"/>
        <v>0</v>
      </c>
      <c r="Y404" s="102">
        <f t="shared" si="376"/>
        <v>146212</v>
      </c>
      <c r="Z404" s="102">
        <f t="shared" si="376"/>
        <v>146212</v>
      </c>
      <c r="AA404" s="102">
        <f t="shared" si="376"/>
        <v>0</v>
      </c>
      <c r="AB404" s="102">
        <f t="shared" si="376"/>
        <v>0</v>
      </c>
      <c r="AC404" s="102">
        <f t="shared" si="376"/>
        <v>146212</v>
      </c>
      <c r="AD404" s="102">
        <f t="shared" si="376"/>
        <v>146212</v>
      </c>
      <c r="AE404" s="102">
        <f>AE405+AE407+AE409+AE411+AE413+AE421</f>
        <v>830</v>
      </c>
      <c r="AF404" s="102"/>
      <c r="AG404" s="102">
        <f aca="true" t="shared" si="377" ref="AG404:AN404">AG405+AG407+AG409+AG411+AG413+AG421</f>
        <v>830</v>
      </c>
      <c r="AH404" s="102">
        <f t="shared" si="377"/>
        <v>147042</v>
      </c>
      <c r="AI404" s="102">
        <f t="shared" si="377"/>
        <v>0</v>
      </c>
      <c r="AJ404" s="102">
        <f t="shared" si="377"/>
        <v>147042</v>
      </c>
      <c r="AK404" s="102" t="e">
        <f t="shared" si="377"/>
        <v>#REF!</v>
      </c>
      <c r="AL404" s="102" t="e">
        <f t="shared" si="377"/>
        <v>#REF!</v>
      </c>
      <c r="AM404" s="102">
        <f t="shared" si="377"/>
        <v>147042</v>
      </c>
      <c r="AN404" s="102">
        <f t="shared" si="377"/>
        <v>0</v>
      </c>
      <c r="AO404" s="102">
        <f>AO405+AO407+AO409+AO411+AO413+AO421+AO425</f>
        <v>102843</v>
      </c>
      <c r="AP404" s="102">
        <f>AP405+AP407+AP409+AP411+AP413+AP421+AP425</f>
        <v>39540</v>
      </c>
      <c r="AQ404" s="102">
        <f>AQ405+AQ407+AQ409+AQ411+AQ413+AQ421+AQ425</f>
        <v>249885</v>
      </c>
      <c r="AR404" s="102">
        <f>AR405+AR407+AR409+AR411+AR413+AR421+AR425</f>
        <v>39540</v>
      </c>
      <c r="AS404" s="136"/>
      <c r="AT404" s="102">
        <f aca="true" t="shared" si="378" ref="AT404:BC404">AT405+AT407+AT409+AT411+AT413+AT421+AT425</f>
        <v>249885</v>
      </c>
      <c r="AU404" s="102">
        <f t="shared" si="378"/>
        <v>39540</v>
      </c>
      <c r="AV404" s="102">
        <f t="shared" si="378"/>
        <v>0</v>
      </c>
      <c r="AW404" s="102">
        <f t="shared" si="378"/>
        <v>249885</v>
      </c>
      <c r="AX404" s="102">
        <f t="shared" si="378"/>
        <v>39540</v>
      </c>
      <c r="AY404" s="102">
        <f t="shared" si="378"/>
        <v>0</v>
      </c>
      <c r="AZ404" s="102">
        <f t="shared" si="378"/>
        <v>0</v>
      </c>
      <c r="BA404" s="102">
        <f t="shared" si="378"/>
        <v>0</v>
      </c>
      <c r="BB404" s="102">
        <f t="shared" si="378"/>
        <v>249885</v>
      </c>
      <c r="BC404" s="102">
        <f t="shared" si="378"/>
        <v>39540</v>
      </c>
    </row>
    <row r="405" spans="1:55" ht="59.25" customHeight="1">
      <c r="A405" s="104"/>
      <c r="B405" s="105" t="s">
        <v>365</v>
      </c>
      <c r="C405" s="106" t="s">
        <v>347</v>
      </c>
      <c r="D405" s="106" t="s">
        <v>321</v>
      </c>
      <c r="E405" s="111" t="s">
        <v>441</v>
      </c>
      <c r="F405" s="106"/>
      <c r="G405" s="108">
        <f aca="true" t="shared" si="379" ref="G405:AR405">G406</f>
        <v>15131</v>
      </c>
      <c r="H405" s="108">
        <f t="shared" si="379"/>
        <v>15131</v>
      </c>
      <c r="I405" s="108">
        <f t="shared" si="379"/>
        <v>0</v>
      </c>
      <c r="J405" s="108">
        <f t="shared" si="379"/>
        <v>4562</v>
      </c>
      <c r="K405" s="108">
        <f t="shared" si="379"/>
        <v>19693</v>
      </c>
      <c r="L405" s="108">
        <f t="shared" si="379"/>
        <v>0</v>
      </c>
      <c r="M405" s="108"/>
      <c r="N405" s="108">
        <f t="shared" si="379"/>
        <v>22702</v>
      </c>
      <c r="O405" s="108">
        <f t="shared" si="379"/>
        <v>0</v>
      </c>
      <c r="P405" s="108">
        <f t="shared" si="379"/>
        <v>0</v>
      </c>
      <c r="Q405" s="108">
        <f t="shared" si="379"/>
        <v>22702</v>
      </c>
      <c r="R405" s="108">
        <f t="shared" si="379"/>
        <v>0</v>
      </c>
      <c r="S405" s="108">
        <f t="shared" si="379"/>
        <v>-15193</v>
      </c>
      <c r="T405" s="108">
        <f t="shared" si="379"/>
        <v>7509</v>
      </c>
      <c r="U405" s="108">
        <f t="shared" si="379"/>
        <v>0</v>
      </c>
      <c r="V405" s="108">
        <f t="shared" si="379"/>
        <v>7509</v>
      </c>
      <c r="W405" s="108">
        <f t="shared" si="379"/>
        <v>0</v>
      </c>
      <c r="X405" s="108">
        <f t="shared" si="379"/>
        <v>0</v>
      </c>
      <c r="Y405" s="108">
        <f t="shared" si="379"/>
        <v>7509</v>
      </c>
      <c r="Z405" s="108">
        <f t="shared" si="379"/>
        <v>7509</v>
      </c>
      <c r="AA405" s="108">
        <f t="shared" si="379"/>
        <v>0</v>
      </c>
      <c r="AB405" s="108">
        <f t="shared" si="379"/>
        <v>0</v>
      </c>
      <c r="AC405" s="108">
        <f t="shared" si="379"/>
        <v>7509</v>
      </c>
      <c r="AD405" s="108">
        <f t="shared" si="379"/>
        <v>7509</v>
      </c>
      <c r="AE405" s="108">
        <f t="shared" si="379"/>
        <v>0</v>
      </c>
      <c r="AF405" s="108"/>
      <c r="AG405" s="108">
        <f t="shared" si="379"/>
        <v>0</v>
      </c>
      <c r="AH405" s="108">
        <f t="shared" si="379"/>
        <v>7509</v>
      </c>
      <c r="AI405" s="108"/>
      <c r="AJ405" s="108">
        <f t="shared" si="379"/>
        <v>7509</v>
      </c>
      <c r="AK405" s="108">
        <f t="shared" si="379"/>
        <v>0</v>
      </c>
      <c r="AL405" s="108">
        <f t="shared" si="379"/>
        <v>0</v>
      </c>
      <c r="AM405" s="108">
        <f t="shared" si="379"/>
        <v>7509</v>
      </c>
      <c r="AN405" s="108">
        <f t="shared" si="379"/>
        <v>0</v>
      </c>
      <c r="AO405" s="108">
        <f t="shared" si="379"/>
        <v>1794</v>
      </c>
      <c r="AP405" s="108">
        <f t="shared" si="379"/>
        <v>0</v>
      </c>
      <c r="AQ405" s="108">
        <f t="shared" si="379"/>
        <v>9303</v>
      </c>
      <c r="AR405" s="108">
        <f t="shared" si="379"/>
        <v>0</v>
      </c>
      <c r="AS405" s="113"/>
      <c r="AT405" s="108">
        <f aca="true" t="shared" si="380" ref="AT405:BC405">AT406</f>
        <v>9303</v>
      </c>
      <c r="AU405" s="108">
        <f t="shared" si="380"/>
        <v>0</v>
      </c>
      <c r="AV405" s="108">
        <f t="shared" si="380"/>
        <v>0</v>
      </c>
      <c r="AW405" s="108">
        <f t="shared" si="380"/>
        <v>9303</v>
      </c>
      <c r="AX405" s="108">
        <f t="shared" si="380"/>
        <v>0</v>
      </c>
      <c r="AY405" s="108">
        <f t="shared" si="380"/>
        <v>0</v>
      </c>
      <c r="AZ405" s="108">
        <f t="shared" si="380"/>
        <v>0</v>
      </c>
      <c r="BA405" s="108">
        <f t="shared" si="380"/>
        <v>0</v>
      </c>
      <c r="BB405" s="108">
        <f t="shared" si="380"/>
        <v>9303</v>
      </c>
      <c r="BC405" s="108">
        <f t="shared" si="380"/>
        <v>0</v>
      </c>
    </row>
    <row r="406" spans="1:55" ht="33">
      <c r="A406" s="104"/>
      <c r="B406" s="105" t="s">
        <v>328</v>
      </c>
      <c r="C406" s="106" t="s">
        <v>347</v>
      </c>
      <c r="D406" s="106" t="s">
        <v>321</v>
      </c>
      <c r="E406" s="111" t="s">
        <v>441</v>
      </c>
      <c r="F406" s="106" t="s">
        <v>329</v>
      </c>
      <c r="G406" s="108">
        <f>H406+I406</f>
        <v>15131</v>
      </c>
      <c r="H406" s="108">
        <v>15131</v>
      </c>
      <c r="I406" s="108"/>
      <c r="J406" s="112">
        <f>K406-G406</f>
        <v>4562</v>
      </c>
      <c r="K406" s="112">
        <v>19693</v>
      </c>
      <c r="L406" s="112"/>
      <c r="M406" s="112"/>
      <c r="N406" s="108">
        <v>22702</v>
      </c>
      <c r="O406" s="109"/>
      <c r="P406" s="112"/>
      <c r="Q406" s="112">
        <f>P406+N406</f>
        <v>22702</v>
      </c>
      <c r="R406" s="112">
        <f>O406</f>
        <v>0</v>
      </c>
      <c r="S406" s="112">
        <f>T406-Q406</f>
        <v>-15193</v>
      </c>
      <c r="T406" s="112">
        <v>7509</v>
      </c>
      <c r="U406" s="112">
        <f>R406</f>
        <v>0</v>
      </c>
      <c r="V406" s="112">
        <v>7509</v>
      </c>
      <c r="W406" s="112"/>
      <c r="X406" s="112"/>
      <c r="Y406" s="112">
        <f>W406+T406</f>
        <v>7509</v>
      </c>
      <c r="Z406" s="112">
        <f>X406+V406</f>
        <v>7509</v>
      </c>
      <c r="AA406" s="112"/>
      <c r="AB406" s="112"/>
      <c r="AC406" s="112">
        <f>AA406+Y406</f>
        <v>7509</v>
      </c>
      <c r="AD406" s="112">
        <f>AB406+Z406</f>
        <v>7509</v>
      </c>
      <c r="AE406" s="112"/>
      <c r="AF406" s="112"/>
      <c r="AG406" s="112"/>
      <c r="AH406" s="112">
        <f>AE406+AC406</f>
        <v>7509</v>
      </c>
      <c r="AI406" s="112"/>
      <c r="AJ406" s="112">
        <f>AG406+AD406</f>
        <v>7509</v>
      </c>
      <c r="AK406" s="113"/>
      <c r="AL406" s="113"/>
      <c r="AM406" s="112">
        <f>AK406+AH406</f>
        <v>7509</v>
      </c>
      <c r="AN406" s="112">
        <f>AI406</f>
        <v>0</v>
      </c>
      <c r="AO406" s="112">
        <f>AQ406-AM406</f>
        <v>1794</v>
      </c>
      <c r="AP406" s="112">
        <f>AR406-AN406</f>
        <v>0</v>
      </c>
      <c r="AQ406" s="112">
        <v>9303</v>
      </c>
      <c r="AR406" s="112"/>
      <c r="AS406" s="113"/>
      <c r="AT406" s="112">
        <v>9303</v>
      </c>
      <c r="AU406" s="112"/>
      <c r="AV406" s="113"/>
      <c r="AW406" s="108">
        <f>AT406+AV406</f>
        <v>9303</v>
      </c>
      <c r="AX406" s="112">
        <f t="shared" si="342"/>
        <v>0</v>
      </c>
      <c r="AY406" s="115"/>
      <c r="AZ406" s="115"/>
      <c r="BA406" s="115"/>
      <c r="BB406" s="112">
        <f>AW406+AY406+AZ406+BA406</f>
        <v>9303</v>
      </c>
      <c r="BC406" s="109">
        <f>AX406+AY406</f>
        <v>0</v>
      </c>
    </row>
    <row r="407" spans="1:55" ht="22.5" customHeight="1">
      <c r="A407" s="104"/>
      <c r="B407" s="105" t="s">
        <v>366</v>
      </c>
      <c r="C407" s="106" t="s">
        <v>347</v>
      </c>
      <c r="D407" s="106" t="s">
        <v>321</v>
      </c>
      <c r="E407" s="111" t="s">
        <v>442</v>
      </c>
      <c r="F407" s="106"/>
      <c r="G407" s="108">
        <f aca="true" t="shared" si="381" ref="G407:AR407">G408</f>
        <v>16772</v>
      </c>
      <c r="H407" s="108">
        <f t="shared" si="381"/>
        <v>16772</v>
      </c>
      <c r="I407" s="108">
        <f t="shared" si="381"/>
        <v>0</v>
      </c>
      <c r="J407" s="108">
        <f t="shared" si="381"/>
        <v>4187</v>
      </c>
      <c r="K407" s="108">
        <f t="shared" si="381"/>
        <v>20959</v>
      </c>
      <c r="L407" s="108">
        <f t="shared" si="381"/>
        <v>0</v>
      </c>
      <c r="M407" s="108"/>
      <c r="N407" s="108">
        <f t="shared" si="381"/>
        <v>22756</v>
      </c>
      <c r="O407" s="108">
        <f t="shared" si="381"/>
        <v>0</v>
      </c>
      <c r="P407" s="108">
        <f t="shared" si="381"/>
        <v>0</v>
      </c>
      <c r="Q407" s="108">
        <f t="shared" si="381"/>
        <v>22756</v>
      </c>
      <c r="R407" s="108">
        <f t="shared" si="381"/>
        <v>0</v>
      </c>
      <c r="S407" s="108">
        <f t="shared" si="381"/>
        <v>-7836</v>
      </c>
      <c r="T407" s="108">
        <f t="shared" si="381"/>
        <v>14920</v>
      </c>
      <c r="U407" s="108">
        <f t="shared" si="381"/>
        <v>0</v>
      </c>
      <c r="V407" s="108">
        <f t="shared" si="381"/>
        <v>14920</v>
      </c>
      <c r="W407" s="108">
        <f t="shared" si="381"/>
        <v>0</v>
      </c>
      <c r="X407" s="108">
        <f t="shared" si="381"/>
        <v>0</v>
      </c>
      <c r="Y407" s="108">
        <f t="shared" si="381"/>
        <v>14920</v>
      </c>
      <c r="Z407" s="108">
        <f t="shared" si="381"/>
        <v>14920</v>
      </c>
      <c r="AA407" s="108">
        <f t="shared" si="381"/>
        <v>0</v>
      </c>
      <c r="AB407" s="108">
        <f t="shared" si="381"/>
        <v>0</v>
      </c>
      <c r="AC407" s="108">
        <f t="shared" si="381"/>
        <v>14920</v>
      </c>
      <c r="AD407" s="108">
        <f t="shared" si="381"/>
        <v>14920</v>
      </c>
      <c r="AE407" s="108">
        <f t="shared" si="381"/>
        <v>0</v>
      </c>
      <c r="AF407" s="108"/>
      <c r="AG407" s="108">
        <f t="shared" si="381"/>
        <v>0</v>
      </c>
      <c r="AH407" s="108">
        <f t="shared" si="381"/>
        <v>14920</v>
      </c>
      <c r="AI407" s="108"/>
      <c r="AJ407" s="108">
        <f t="shared" si="381"/>
        <v>14920</v>
      </c>
      <c r="AK407" s="108">
        <f t="shared" si="381"/>
        <v>0</v>
      </c>
      <c r="AL407" s="108">
        <f t="shared" si="381"/>
        <v>0</v>
      </c>
      <c r="AM407" s="108">
        <f t="shared" si="381"/>
        <v>14920</v>
      </c>
      <c r="AN407" s="108">
        <f t="shared" si="381"/>
        <v>0</v>
      </c>
      <c r="AO407" s="108">
        <f t="shared" si="381"/>
        <v>7650</v>
      </c>
      <c r="AP407" s="108">
        <f t="shared" si="381"/>
        <v>0</v>
      </c>
      <c r="AQ407" s="108">
        <f t="shared" si="381"/>
        <v>22570</v>
      </c>
      <c r="AR407" s="108">
        <f t="shared" si="381"/>
        <v>0</v>
      </c>
      <c r="AS407" s="113"/>
      <c r="AT407" s="108">
        <f aca="true" t="shared" si="382" ref="AT407:BC407">AT408</f>
        <v>22570</v>
      </c>
      <c r="AU407" s="108">
        <f t="shared" si="382"/>
        <v>0</v>
      </c>
      <c r="AV407" s="108">
        <f t="shared" si="382"/>
        <v>0</v>
      </c>
      <c r="AW407" s="108">
        <f t="shared" si="382"/>
        <v>22570</v>
      </c>
      <c r="AX407" s="108">
        <f t="shared" si="382"/>
        <v>0</v>
      </c>
      <c r="AY407" s="108">
        <f t="shared" si="382"/>
        <v>0</v>
      </c>
      <c r="AZ407" s="108">
        <f t="shared" si="382"/>
        <v>0</v>
      </c>
      <c r="BA407" s="108">
        <f t="shared" si="382"/>
        <v>0</v>
      </c>
      <c r="BB407" s="108">
        <f t="shared" si="382"/>
        <v>22570</v>
      </c>
      <c r="BC407" s="108">
        <f t="shared" si="382"/>
        <v>0</v>
      </c>
    </row>
    <row r="408" spans="1:55" ht="39.75" customHeight="1">
      <c r="A408" s="104"/>
      <c r="B408" s="105" t="s">
        <v>328</v>
      </c>
      <c r="C408" s="106" t="s">
        <v>347</v>
      </c>
      <c r="D408" s="106" t="s">
        <v>321</v>
      </c>
      <c r="E408" s="111" t="s">
        <v>442</v>
      </c>
      <c r="F408" s="106" t="s">
        <v>329</v>
      </c>
      <c r="G408" s="108">
        <f>H408+I408</f>
        <v>16772</v>
      </c>
      <c r="H408" s="108">
        <v>16772</v>
      </c>
      <c r="I408" s="108"/>
      <c r="J408" s="112">
        <f>K408-G408</f>
        <v>4187</v>
      </c>
      <c r="K408" s="112">
        <v>20959</v>
      </c>
      <c r="L408" s="112"/>
      <c r="M408" s="112"/>
      <c r="N408" s="108">
        <v>22756</v>
      </c>
      <c r="O408" s="109"/>
      <c r="P408" s="112"/>
      <c r="Q408" s="112">
        <f>P408+N408</f>
        <v>22756</v>
      </c>
      <c r="R408" s="112">
        <f>O408</f>
        <v>0</v>
      </c>
      <c r="S408" s="112">
        <f>T408-Q408</f>
        <v>-7836</v>
      </c>
      <c r="T408" s="112">
        <v>14920</v>
      </c>
      <c r="U408" s="112">
        <f>R408</f>
        <v>0</v>
      </c>
      <c r="V408" s="112">
        <v>14920</v>
      </c>
      <c r="W408" s="112"/>
      <c r="X408" s="112"/>
      <c r="Y408" s="112">
        <f>W408+T408</f>
        <v>14920</v>
      </c>
      <c r="Z408" s="112">
        <f>X408+V408</f>
        <v>14920</v>
      </c>
      <c r="AA408" s="112"/>
      <c r="AB408" s="112"/>
      <c r="AC408" s="112">
        <f>AA408+Y408</f>
        <v>14920</v>
      </c>
      <c r="AD408" s="112">
        <f>AB408+Z408</f>
        <v>14920</v>
      </c>
      <c r="AE408" s="112"/>
      <c r="AF408" s="112"/>
      <c r="AG408" s="112"/>
      <c r="AH408" s="112">
        <f>AE408+AC408</f>
        <v>14920</v>
      </c>
      <c r="AI408" s="112"/>
      <c r="AJ408" s="112">
        <f>AG408+AD408</f>
        <v>14920</v>
      </c>
      <c r="AK408" s="113"/>
      <c r="AL408" s="113"/>
      <c r="AM408" s="112">
        <f>AK408+AH408</f>
        <v>14920</v>
      </c>
      <c r="AN408" s="112">
        <f>AI408</f>
        <v>0</v>
      </c>
      <c r="AO408" s="112">
        <f>AQ408-AM408</f>
        <v>7650</v>
      </c>
      <c r="AP408" s="112">
        <f>AR408-AN408</f>
        <v>0</v>
      </c>
      <c r="AQ408" s="112">
        <v>22570</v>
      </c>
      <c r="AR408" s="112"/>
      <c r="AS408" s="113"/>
      <c r="AT408" s="112">
        <v>22570</v>
      </c>
      <c r="AU408" s="112"/>
      <c r="AV408" s="113"/>
      <c r="AW408" s="108">
        <f>AT408+AV408</f>
        <v>22570</v>
      </c>
      <c r="AX408" s="112">
        <f t="shared" si="342"/>
        <v>0</v>
      </c>
      <c r="AY408" s="115"/>
      <c r="AZ408" s="115"/>
      <c r="BA408" s="115"/>
      <c r="BB408" s="112">
        <f>AW408+AY408+AZ408+BA408</f>
        <v>22570</v>
      </c>
      <c r="BC408" s="109">
        <f>AX408+AY408</f>
        <v>0</v>
      </c>
    </row>
    <row r="409" spans="1:55" ht="22.5" customHeight="1">
      <c r="A409" s="104"/>
      <c r="B409" s="105" t="s">
        <v>367</v>
      </c>
      <c r="C409" s="106" t="s">
        <v>347</v>
      </c>
      <c r="D409" s="106" t="s">
        <v>321</v>
      </c>
      <c r="E409" s="111" t="s">
        <v>443</v>
      </c>
      <c r="F409" s="106"/>
      <c r="G409" s="108">
        <f aca="true" t="shared" si="383" ref="G409:AR409">G410</f>
        <v>69934</v>
      </c>
      <c r="H409" s="108">
        <f t="shared" si="383"/>
        <v>69934</v>
      </c>
      <c r="I409" s="108">
        <f t="shared" si="383"/>
        <v>0</v>
      </c>
      <c r="J409" s="108">
        <f t="shared" si="383"/>
        <v>3968</v>
      </c>
      <c r="K409" s="108">
        <f t="shared" si="383"/>
        <v>73902</v>
      </c>
      <c r="L409" s="108">
        <f t="shared" si="383"/>
        <v>0</v>
      </c>
      <c r="M409" s="108"/>
      <c r="N409" s="108">
        <f t="shared" si="383"/>
        <v>80038</v>
      </c>
      <c r="O409" s="108">
        <f t="shared" si="383"/>
        <v>0</v>
      </c>
      <c r="P409" s="108">
        <f t="shared" si="383"/>
        <v>0</v>
      </c>
      <c r="Q409" s="108">
        <f t="shared" si="383"/>
        <v>80038</v>
      </c>
      <c r="R409" s="108">
        <f t="shared" si="383"/>
        <v>0</v>
      </c>
      <c r="S409" s="108">
        <f t="shared" si="383"/>
        <v>-23596</v>
      </c>
      <c r="T409" s="108">
        <f t="shared" si="383"/>
        <v>56442</v>
      </c>
      <c r="U409" s="108">
        <f t="shared" si="383"/>
        <v>0</v>
      </c>
      <c r="V409" s="108">
        <f t="shared" si="383"/>
        <v>56442</v>
      </c>
      <c r="W409" s="108">
        <f t="shared" si="383"/>
        <v>0</v>
      </c>
      <c r="X409" s="108">
        <f t="shared" si="383"/>
        <v>0</v>
      </c>
      <c r="Y409" s="108">
        <f t="shared" si="383"/>
        <v>56442</v>
      </c>
      <c r="Z409" s="108">
        <f t="shared" si="383"/>
        <v>56442</v>
      </c>
      <c r="AA409" s="108">
        <f t="shared" si="383"/>
        <v>0</v>
      </c>
      <c r="AB409" s="108">
        <f t="shared" si="383"/>
        <v>0</v>
      </c>
      <c r="AC409" s="108">
        <f t="shared" si="383"/>
        <v>56442</v>
      </c>
      <c r="AD409" s="108">
        <f t="shared" si="383"/>
        <v>56442</v>
      </c>
      <c r="AE409" s="108">
        <f t="shared" si="383"/>
        <v>0</v>
      </c>
      <c r="AF409" s="108"/>
      <c r="AG409" s="108">
        <f t="shared" si="383"/>
        <v>0</v>
      </c>
      <c r="AH409" s="108">
        <f t="shared" si="383"/>
        <v>56442</v>
      </c>
      <c r="AI409" s="108"/>
      <c r="AJ409" s="108">
        <f t="shared" si="383"/>
        <v>56442</v>
      </c>
      <c r="AK409" s="108">
        <f t="shared" si="383"/>
        <v>0</v>
      </c>
      <c r="AL409" s="108">
        <f t="shared" si="383"/>
        <v>0</v>
      </c>
      <c r="AM409" s="108">
        <f t="shared" si="383"/>
        <v>56442</v>
      </c>
      <c r="AN409" s="108">
        <f t="shared" si="383"/>
        <v>0</v>
      </c>
      <c r="AO409" s="108">
        <f t="shared" si="383"/>
        <v>12589</v>
      </c>
      <c r="AP409" s="108">
        <f t="shared" si="383"/>
        <v>0</v>
      </c>
      <c r="AQ409" s="108">
        <f t="shared" si="383"/>
        <v>69031</v>
      </c>
      <c r="AR409" s="108">
        <f t="shared" si="383"/>
        <v>0</v>
      </c>
      <c r="AS409" s="113"/>
      <c r="AT409" s="108">
        <f aca="true" t="shared" si="384" ref="AT409:BC409">AT410</f>
        <v>69031</v>
      </c>
      <c r="AU409" s="108">
        <f t="shared" si="384"/>
        <v>0</v>
      </c>
      <c r="AV409" s="108">
        <f t="shared" si="384"/>
        <v>0</v>
      </c>
      <c r="AW409" s="108">
        <f t="shared" si="384"/>
        <v>69031</v>
      </c>
      <c r="AX409" s="108">
        <f t="shared" si="384"/>
        <v>0</v>
      </c>
      <c r="AY409" s="108">
        <f t="shared" si="384"/>
        <v>0</v>
      </c>
      <c r="AZ409" s="108">
        <f t="shared" si="384"/>
        <v>0</v>
      </c>
      <c r="BA409" s="108">
        <f t="shared" si="384"/>
        <v>0</v>
      </c>
      <c r="BB409" s="108">
        <f t="shared" si="384"/>
        <v>69031</v>
      </c>
      <c r="BC409" s="108">
        <f t="shared" si="384"/>
        <v>0</v>
      </c>
    </row>
    <row r="410" spans="1:55" ht="33">
      <c r="A410" s="104"/>
      <c r="B410" s="105" t="s">
        <v>328</v>
      </c>
      <c r="C410" s="106" t="s">
        <v>347</v>
      </c>
      <c r="D410" s="106" t="s">
        <v>321</v>
      </c>
      <c r="E410" s="111" t="s">
        <v>443</v>
      </c>
      <c r="F410" s="106" t="s">
        <v>329</v>
      </c>
      <c r="G410" s="108">
        <f>H410+I410</f>
        <v>69934</v>
      </c>
      <c r="H410" s="108">
        <v>69934</v>
      </c>
      <c r="I410" s="108"/>
      <c r="J410" s="112">
        <f>K410-G410</f>
        <v>3968</v>
      </c>
      <c r="K410" s="112">
        <v>73902</v>
      </c>
      <c r="L410" s="112"/>
      <c r="M410" s="112"/>
      <c r="N410" s="108">
        <v>80038</v>
      </c>
      <c r="O410" s="109"/>
      <c r="P410" s="112"/>
      <c r="Q410" s="112">
        <f>P410+N410</f>
        <v>80038</v>
      </c>
      <c r="R410" s="112">
        <f>O410</f>
        <v>0</v>
      </c>
      <c r="S410" s="112">
        <f>T410-Q410</f>
        <v>-23596</v>
      </c>
      <c r="T410" s="112">
        <v>56442</v>
      </c>
      <c r="U410" s="112">
        <f>R410</f>
        <v>0</v>
      </c>
      <c r="V410" s="112">
        <v>56442</v>
      </c>
      <c r="W410" s="112"/>
      <c r="X410" s="112"/>
      <c r="Y410" s="112">
        <f>W410+T410</f>
        <v>56442</v>
      </c>
      <c r="Z410" s="112">
        <f>X410+V410</f>
        <v>56442</v>
      </c>
      <c r="AA410" s="112"/>
      <c r="AB410" s="112"/>
      <c r="AC410" s="112">
        <f>AA410+Y410</f>
        <v>56442</v>
      </c>
      <c r="AD410" s="112">
        <f>AB410+Z410</f>
        <v>56442</v>
      </c>
      <c r="AE410" s="112"/>
      <c r="AF410" s="112"/>
      <c r="AG410" s="112"/>
      <c r="AH410" s="112">
        <f>AE410+AC410</f>
        <v>56442</v>
      </c>
      <c r="AI410" s="112"/>
      <c r="AJ410" s="112">
        <f>AG410+AD410</f>
        <v>56442</v>
      </c>
      <c r="AK410" s="113"/>
      <c r="AL410" s="113"/>
      <c r="AM410" s="112">
        <f>AK410+AH410</f>
        <v>56442</v>
      </c>
      <c r="AN410" s="112">
        <f>AI410</f>
        <v>0</v>
      </c>
      <c r="AO410" s="112">
        <f>AQ410-AM410</f>
        <v>12589</v>
      </c>
      <c r="AP410" s="112">
        <f>AR410-AN410</f>
        <v>0</v>
      </c>
      <c r="AQ410" s="112">
        <v>69031</v>
      </c>
      <c r="AR410" s="112"/>
      <c r="AS410" s="113"/>
      <c r="AT410" s="112">
        <v>69031</v>
      </c>
      <c r="AU410" s="112"/>
      <c r="AV410" s="113"/>
      <c r="AW410" s="108">
        <f>AT410+AV410</f>
        <v>69031</v>
      </c>
      <c r="AX410" s="112">
        <f t="shared" si="342"/>
        <v>0</v>
      </c>
      <c r="AY410" s="115"/>
      <c r="AZ410" s="115"/>
      <c r="BA410" s="115"/>
      <c r="BB410" s="112">
        <f>AW410+AY410+AZ410+BA410</f>
        <v>69031</v>
      </c>
      <c r="BC410" s="109">
        <f>AX410+AY410</f>
        <v>0</v>
      </c>
    </row>
    <row r="411" spans="1:55" ht="39.75" customHeight="1">
      <c r="A411" s="104"/>
      <c r="B411" s="105" t="s">
        <v>368</v>
      </c>
      <c r="C411" s="106" t="s">
        <v>347</v>
      </c>
      <c r="D411" s="106" t="s">
        <v>321</v>
      </c>
      <c r="E411" s="111" t="s">
        <v>444</v>
      </c>
      <c r="F411" s="106"/>
      <c r="G411" s="108">
        <f aca="true" t="shared" si="385" ref="G411:AR411">G412</f>
        <v>75174</v>
      </c>
      <c r="H411" s="108">
        <f t="shared" si="385"/>
        <v>75174</v>
      </c>
      <c r="I411" s="108">
        <f t="shared" si="385"/>
        <v>0</v>
      </c>
      <c r="J411" s="108">
        <f t="shared" si="385"/>
        <v>16533</v>
      </c>
      <c r="K411" s="108">
        <f t="shared" si="385"/>
        <v>91707</v>
      </c>
      <c r="L411" s="108">
        <f t="shared" si="385"/>
        <v>0</v>
      </c>
      <c r="M411" s="108"/>
      <c r="N411" s="108">
        <f t="shared" si="385"/>
        <v>97311</v>
      </c>
      <c r="O411" s="108">
        <f t="shared" si="385"/>
        <v>0</v>
      </c>
      <c r="P411" s="108">
        <f t="shared" si="385"/>
        <v>0</v>
      </c>
      <c r="Q411" s="108">
        <f t="shared" si="385"/>
        <v>97311</v>
      </c>
      <c r="R411" s="108">
        <f t="shared" si="385"/>
        <v>0</v>
      </c>
      <c r="S411" s="108">
        <f t="shared" si="385"/>
        <v>-33046</v>
      </c>
      <c r="T411" s="108">
        <f t="shared" si="385"/>
        <v>64265</v>
      </c>
      <c r="U411" s="108">
        <f t="shared" si="385"/>
        <v>0</v>
      </c>
      <c r="V411" s="108">
        <f t="shared" si="385"/>
        <v>64265</v>
      </c>
      <c r="W411" s="108">
        <f t="shared" si="385"/>
        <v>0</v>
      </c>
      <c r="X411" s="108">
        <f t="shared" si="385"/>
        <v>0</v>
      </c>
      <c r="Y411" s="108">
        <f t="shared" si="385"/>
        <v>64265</v>
      </c>
      <c r="Z411" s="108">
        <f t="shared" si="385"/>
        <v>64265</v>
      </c>
      <c r="AA411" s="108">
        <f t="shared" si="385"/>
        <v>0</v>
      </c>
      <c r="AB411" s="108">
        <f t="shared" si="385"/>
        <v>0</v>
      </c>
      <c r="AC411" s="108">
        <f t="shared" si="385"/>
        <v>64265</v>
      </c>
      <c r="AD411" s="108">
        <f t="shared" si="385"/>
        <v>64265</v>
      </c>
      <c r="AE411" s="108">
        <f t="shared" si="385"/>
        <v>0</v>
      </c>
      <c r="AF411" s="108"/>
      <c r="AG411" s="108">
        <f t="shared" si="385"/>
        <v>0</v>
      </c>
      <c r="AH411" s="108">
        <f t="shared" si="385"/>
        <v>64265</v>
      </c>
      <c r="AI411" s="108"/>
      <c r="AJ411" s="108">
        <f t="shared" si="385"/>
        <v>64265</v>
      </c>
      <c r="AK411" s="108">
        <f t="shared" si="385"/>
        <v>0</v>
      </c>
      <c r="AL411" s="108">
        <f t="shared" si="385"/>
        <v>0</v>
      </c>
      <c r="AM411" s="108">
        <f t="shared" si="385"/>
        <v>64265</v>
      </c>
      <c r="AN411" s="108">
        <f t="shared" si="385"/>
        <v>0</v>
      </c>
      <c r="AO411" s="108">
        <f t="shared" si="385"/>
        <v>22272</v>
      </c>
      <c r="AP411" s="108">
        <f t="shared" si="385"/>
        <v>0</v>
      </c>
      <c r="AQ411" s="108">
        <f t="shared" si="385"/>
        <v>86537</v>
      </c>
      <c r="AR411" s="108">
        <f t="shared" si="385"/>
        <v>0</v>
      </c>
      <c r="AS411" s="113"/>
      <c r="AT411" s="108">
        <f aca="true" t="shared" si="386" ref="AT411:BC411">AT412</f>
        <v>86537</v>
      </c>
      <c r="AU411" s="108">
        <f t="shared" si="386"/>
        <v>0</v>
      </c>
      <c r="AV411" s="108">
        <f t="shared" si="386"/>
        <v>0</v>
      </c>
      <c r="AW411" s="108">
        <f t="shared" si="386"/>
        <v>86537</v>
      </c>
      <c r="AX411" s="108">
        <f t="shared" si="386"/>
        <v>0</v>
      </c>
      <c r="AY411" s="108">
        <f t="shared" si="386"/>
        <v>0</v>
      </c>
      <c r="AZ411" s="108">
        <f t="shared" si="386"/>
        <v>0</v>
      </c>
      <c r="BA411" s="108">
        <f t="shared" si="386"/>
        <v>0</v>
      </c>
      <c r="BB411" s="108">
        <f t="shared" si="386"/>
        <v>86537</v>
      </c>
      <c r="BC411" s="108">
        <f t="shared" si="386"/>
        <v>0</v>
      </c>
    </row>
    <row r="412" spans="1:55" ht="33">
      <c r="A412" s="104"/>
      <c r="B412" s="105" t="s">
        <v>328</v>
      </c>
      <c r="C412" s="106" t="s">
        <v>347</v>
      </c>
      <c r="D412" s="106" t="s">
        <v>321</v>
      </c>
      <c r="E412" s="111" t="s">
        <v>444</v>
      </c>
      <c r="F412" s="106" t="s">
        <v>329</v>
      </c>
      <c r="G412" s="108">
        <f>H412+I412</f>
        <v>75174</v>
      </c>
      <c r="H412" s="108">
        <v>75174</v>
      </c>
      <c r="I412" s="108"/>
      <c r="J412" s="112">
        <f>K412-G412</f>
        <v>16533</v>
      </c>
      <c r="K412" s="112">
        <v>91707</v>
      </c>
      <c r="L412" s="112"/>
      <c r="M412" s="112"/>
      <c r="N412" s="108">
        <v>97311</v>
      </c>
      <c r="O412" s="109"/>
      <c r="P412" s="112"/>
      <c r="Q412" s="112">
        <f>P412+N412</f>
        <v>97311</v>
      </c>
      <c r="R412" s="112">
        <f>O412</f>
        <v>0</v>
      </c>
      <c r="S412" s="112">
        <f>T412-Q412</f>
        <v>-33046</v>
      </c>
      <c r="T412" s="112">
        <v>64265</v>
      </c>
      <c r="U412" s="112">
        <f>R412</f>
        <v>0</v>
      </c>
      <c r="V412" s="112">
        <v>64265</v>
      </c>
      <c r="W412" s="112"/>
      <c r="X412" s="112"/>
      <c r="Y412" s="112">
        <f>W412+T412</f>
        <v>64265</v>
      </c>
      <c r="Z412" s="112">
        <f>X412+V412</f>
        <v>64265</v>
      </c>
      <c r="AA412" s="112"/>
      <c r="AB412" s="112"/>
      <c r="AC412" s="112">
        <f>AA412+Y412</f>
        <v>64265</v>
      </c>
      <c r="AD412" s="112">
        <f>AB412+Z412</f>
        <v>64265</v>
      </c>
      <c r="AE412" s="112"/>
      <c r="AF412" s="112"/>
      <c r="AG412" s="112"/>
      <c r="AH412" s="112">
        <f>AE412+AC412</f>
        <v>64265</v>
      </c>
      <c r="AI412" s="112"/>
      <c r="AJ412" s="112">
        <f>AG412+AD412</f>
        <v>64265</v>
      </c>
      <c r="AK412" s="113"/>
      <c r="AL412" s="113"/>
      <c r="AM412" s="112">
        <f>AK412+AH412</f>
        <v>64265</v>
      </c>
      <c r="AN412" s="112">
        <f>AI412</f>
        <v>0</v>
      </c>
      <c r="AO412" s="112">
        <f>AQ412-AM412</f>
        <v>22272</v>
      </c>
      <c r="AP412" s="112">
        <f>AR412-AN412</f>
        <v>0</v>
      </c>
      <c r="AQ412" s="112">
        <v>86537</v>
      </c>
      <c r="AR412" s="112"/>
      <c r="AS412" s="113"/>
      <c r="AT412" s="112">
        <v>86537</v>
      </c>
      <c r="AU412" s="112"/>
      <c r="AV412" s="113"/>
      <c r="AW412" s="108">
        <f>AT412+AV412</f>
        <v>86537</v>
      </c>
      <c r="AX412" s="112">
        <f t="shared" si="342"/>
        <v>0</v>
      </c>
      <c r="AY412" s="115"/>
      <c r="AZ412" s="115"/>
      <c r="BA412" s="115"/>
      <c r="BB412" s="112">
        <f>AW412+AY412+AZ412+BA412</f>
        <v>86537</v>
      </c>
      <c r="BC412" s="109">
        <f>AX412+AY412</f>
        <v>0</v>
      </c>
    </row>
    <row r="413" spans="1:55" ht="53.25" customHeight="1">
      <c r="A413" s="104"/>
      <c r="B413" s="105" t="s">
        <v>315</v>
      </c>
      <c r="C413" s="106" t="s">
        <v>347</v>
      </c>
      <c r="D413" s="106" t="s">
        <v>321</v>
      </c>
      <c r="E413" s="111" t="s">
        <v>445</v>
      </c>
      <c r="F413" s="106"/>
      <c r="G413" s="108">
        <f>G414+G415+G417+G419</f>
        <v>22500</v>
      </c>
      <c r="H413" s="108">
        <f aca="true" t="shared" si="387" ref="H413:Q413">H414+H415+H417+H419</f>
        <v>22500</v>
      </c>
      <c r="I413" s="108">
        <f t="shared" si="387"/>
        <v>0</v>
      </c>
      <c r="J413" s="108">
        <f t="shared" si="387"/>
        <v>-5735</v>
      </c>
      <c r="K413" s="108">
        <f t="shared" si="387"/>
        <v>16765</v>
      </c>
      <c r="L413" s="108">
        <f t="shared" si="387"/>
        <v>0</v>
      </c>
      <c r="M413" s="108"/>
      <c r="N413" s="108">
        <f t="shared" si="387"/>
        <v>17951</v>
      </c>
      <c r="O413" s="108">
        <f t="shared" si="387"/>
        <v>0</v>
      </c>
      <c r="P413" s="108">
        <f t="shared" si="387"/>
        <v>0</v>
      </c>
      <c r="Q413" s="108">
        <f t="shared" si="387"/>
        <v>17951</v>
      </c>
      <c r="R413" s="108">
        <f aca="true" t="shared" si="388" ref="R413:Z413">R414+R415+R417+R419</f>
        <v>0</v>
      </c>
      <c r="S413" s="108">
        <f t="shared" si="388"/>
        <v>-14875</v>
      </c>
      <c r="T413" s="108">
        <f t="shared" si="388"/>
        <v>3076</v>
      </c>
      <c r="U413" s="108">
        <f t="shared" si="388"/>
        <v>0</v>
      </c>
      <c r="V413" s="108">
        <f t="shared" si="388"/>
        <v>3076</v>
      </c>
      <c r="W413" s="108">
        <f t="shared" si="388"/>
        <v>0</v>
      </c>
      <c r="X413" s="108">
        <f t="shared" si="388"/>
        <v>0</v>
      </c>
      <c r="Y413" s="108">
        <f t="shared" si="388"/>
        <v>3076</v>
      </c>
      <c r="Z413" s="108">
        <f t="shared" si="388"/>
        <v>3076</v>
      </c>
      <c r="AA413" s="108">
        <f>AA414+AA415+AA417+AA419</f>
        <v>0</v>
      </c>
      <c r="AB413" s="108">
        <f>AB414+AB415+AB417+AB419</f>
        <v>0</v>
      </c>
      <c r="AC413" s="108">
        <f>AC414+AC415+AC417+AC419</f>
        <v>3076</v>
      </c>
      <c r="AD413" s="108">
        <f>AD414+AD415+AD417+AD419</f>
        <v>3076</v>
      </c>
      <c r="AE413" s="108">
        <f aca="true" t="shared" si="389" ref="AE413:AO413">AE414+AE415+AE417+AE419+AE423</f>
        <v>830</v>
      </c>
      <c r="AF413" s="108">
        <f t="shared" si="389"/>
        <v>0</v>
      </c>
      <c r="AG413" s="108">
        <f t="shared" si="389"/>
        <v>830</v>
      </c>
      <c r="AH413" s="108">
        <f>AH414+AH415+AH417+AH419+AH423</f>
        <v>3906</v>
      </c>
      <c r="AI413" s="108">
        <f t="shared" si="389"/>
        <v>0</v>
      </c>
      <c r="AJ413" s="108">
        <f t="shared" si="389"/>
        <v>3906</v>
      </c>
      <c r="AK413" s="108" t="e">
        <f t="shared" si="389"/>
        <v>#REF!</v>
      </c>
      <c r="AL413" s="108" t="e">
        <f>AL414+AL415+AL417+AL419+AL423</f>
        <v>#REF!</v>
      </c>
      <c r="AM413" s="108">
        <f t="shared" si="389"/>
        <v>3906</v>
      </c>
      <c r="AN413" s="108">
        <f t="shared" si="389"/>
        <v>0</v>
      </c>
      <c r="AO413" s="108">
        <f t="shared" si="389"/>
        <v>55888</v>
      </c>
      <c r="AP413" s="108">
        <f>AP414+AP415+AP417+AP419+AP423</f>
        <v>39540</v>
      </c>
      <c r="AQ413" s="108">
        <f>AQ414+AQ415+AQ417+AQ419+AQ423</f>
        <v>59794</v>
      </c>
      <c r="AR413" s="108">
        <f>AR414+AR415+AR417+AR419+AR423</f>
        <v>39540</v>
      </c>
      <c r="AS413" s="113"/>
      <c r="AT413" s="108">
        <f aca="true" t="shared" si="390" ref="AT413:BC413">AT414+AT415+AT417+AT419+AT423</f>
        <v>59794</v>
      </c>
      <c r="AU413" s="108">
        <f t="shared" si="390"/>
        <v>39540</v>
      </c>
      <c r="AV413" s="108">
        <f t="shared" si="390"/>
        <v>0</v>
      </c>
      <c r="AW413" s="108">
        <f t="shared" si="390"/>
        <v>59794</v>
      </c>
      <c r="AX413" s="108">
        <f t="shared" si="390"/>
        <v>39540</v>
      </c>
      <c r="AY413" s="108">
        <f t="shared" si="390"/>
        <v>0</v>
      </c>
      <c r="AZ413" s="108">
        <f t="shared" si="390"/>
        <v>0</v>
      </c>
      <c r="BA413" s="108">
        <f t="shared" si="390"/>
        <v>0</v>
      </c>
      <c r="BB413" s="108">
        <f t="shared" si="390"/>
        <v>59794</v>
      </c>
      <c r="BC413" s="108">
        <f t="shared" si="390"/>
        <v>39540</v>
      </c>
    </row>
    <row r="414" spans="1:55" ht="66">
      <c r="A414" s="104"/>
      <c r="B414" s="105" t="s">
        <v>332</v>
      </c>
      <c r="C414" s="106" t="s">
        <v>347</v>
      </c>
      <c r="D414" s="106" t="s">
        <v>321</v>
      </c>
      <c r="E414" s="111" t="s">
        <v>445</v>
      </c>
      <c r="F414" s="106" t="s">
        <v>333</v>
      </c>
      <c r="G414" s="108">
        <f>H414+I414</f>
        <v>20205</v>
      </c>
      <c r="H414" s="108">
        <f>22500-390-1580-325</f>
        <v>20205</v>
      </c>
      <c r="I414" s="108"/>
      <c r="J414" s="112">
        <f>K414-G414</f>
        <v>-3774</v>
      </c>
      <c r="K414" s="112">
        <v>16431</v>
      </c>
      <c r="L414" s="112"/>
      <c r="M414" s="112"/>
      <c r="N414" s="108">
        <v>17593</v>
      </c>
      <c r="O414" s="109"/>
      <c r="P414" s="112"/>
      <c r="Q414" s="112">
        <f>P414+N414</f>
        <v>17593</v>
      </c>
      <c r="R414" s="112">
        <f>O414</f>
        <v>0</v>
      </c>
      <c r="S414" s="112">
        <f>T414-Q414</f>
        <v>-14517</v>
      </c>
      <c r="T414" s="112">
        <v>3076</v>
      </c>
      <c r="U414" s="112">
        <f>R414</f>
        <v>0</v>
      </c>
      <c r="V414" s="112">
        <v>3076</v>
      </c>
      <c r="W414" s="112"/>
      <c r="X414" s="112"/>
      <c r="Y414" s="112">
        <f>W414+T414</f>
        <v>3076</v>
      </c>
      <c r="Z414" s="112">
        <f>X414+V414</f>
        <v>3076</v>
      </c>
      <c r="AA414" s="112"/>
      <c r="AB414" s="112"/>
      <c r="AC414" s="112">
        <f>AA414+Y414</f>
        <v>3076</v>
      </c>
      <c r="AD414" s="112">
        <f>AB414+Z414</f>
        <v>3076</v>
      </c>
      <c r="AE414" s="112"/>
      <c r="AF414" s="112"/>
      <c r="AG414" s="112"/>
      <c r="AH414" s="112">
        <f>AE414+AC414</f>
        <v>3076</v>
      </c>
      <c r="AI414" s="112"/>
      <c r="AJ414" s="112">
        <f>AG414+AD414</f>
        <v>3076</v>
      </c>
      <c r="AK414" s="113"/>
      <c r="AL414" s="113"/>
      <c r="AM414" s="112">
        <f>AK414+AH414</f>
        <v>3076</v>
      </c>
      <c r="AN414" s="112">
        <f>AI414</f>
        <v>0</v>
      </c>
      <c r="AO414" s="112">
        <f>AQ414-AM414</f>
        <v>3934</v>
      </c>
      <c r="AP414" s="112">
        <f>AR414-AN414</f>
        <v>0</v>
      </c>
      <c r="AQ414" s="112">
        <v>7010</v>
      </c>
      <c r="AR414" s="112"/>
      <c r="AS414" s="113"/>
      <c r="AT414" s="112">
        <v>7010</v>
      </c>
      <c r="AU414" s="112"/>
      <c r="AV414" s="113"/>
      <c r="AW414" s="108">
        <f>AT414+AV414</f>
        <v>7010</v>
      </c>
      <c r="AX414" s="112">
        <f t="shared" si="342"/>
        <v>0</v>
      </c>
      <c r="AY414" s="115"/>
      <c r="AZ414" s="115"/>
      <c r="BA414" s="115"/>
      <c r="BB414" s="112">
        <f>AW414+AY414+AZ414+BA414</f>
        <v>7010</v>
      </c>
      <c r="BC414" s="109">
        <f>AX414+AY414</f>
        <v>0</v>
      </c>
    </row>
    <row r="415" spans="1:55" ht="110.25" customHeight="1" hidden="1">
      <c r="A415" s="104"/>
      <c r="B415" s="105" t="s">
        <v>36</v>
      </c>
      <c r="C415" s="106" t="s">
        <v>347</v>
      </c>
      <c r="D415" s="106" t="s">
        <v>321</v>
      </c>
      <c r="E415" s="139" t="s">
        <v>461</v>
      </c>
      <c r="F415" s="106"/>
      <c r="G415" s="108">
        <f>H415+I415</f>
        <v>390</v>
      </c>
      <c r="H415" s="108">
        <f aca="true" t="shared" si="391" ref="H415:AJ415">H416</f>
        <v>390</v>
      </c>
      <c r="I415" s="108">
        <f t="shared" si="391"/>
        <v>0</v>
      </c>
      <c r="J415" s="108">
        <f t="shared" si="391"/>
        <v>-390</v>
      </c>
      <c r="K415" s="108">
        <f t="shared" si="391"/>
        <v>0</v>
      </c>
      <c r="L415" s="108">
        <f t="shared" si="391"/>
        <v>0</v>
      </c>
      <c r="M415" s="108"/>
      <c r="N415" s="108">
        <f t="shared" si="391"/>
        <v>0</v>
      </c>
      <c r="O415" s="108">
        <f t="shared" si="391"/>
        <v>0</v>
      </c>
      <c r="P415" s="108">
        <f t="shared" si="391"/>
        <v>0</v>
      </c>
      <c r="Q415" s="108">
        <f t="shared" si="391"/>
        <v>0</v>
      </c>
      <c r="R415" s="108">
        <f t="shared" si="391"/>
        <v>0</v>
      </c>
      <c r="S415" s="112"/>
      <c r="T415" s="108">
        <f t="shared" si="391"/>
        <v>0</v>
      </c>
      <c r="U415" s="108">
        <f t="shared" si="391"/>
        <v>0</v>
      </c>
      <c r="V415" s="108">
        <f t="shared" si="391"/>
        <v>0</v>
      </c>
      <c r="W415" s="108">
        <f t="shared" si="391"/>
        <v>0</v>
      </c>
      <c r="X415" s="108">
        <f t="shared" si="391"/>
        <v>0</v>
      </c>
      <c r="Y415" s="108">
        <f t="shared" si="391"/>
        <v>0</v>
      </c>
      <c r="Z415" s="108">
        <f t="shared" si="391"/>
        <v>0</v>
      </c>
      <c r="AA415" s="108">
        <f t="shared" si="391"/>
        <v>0</v>
      </c>
      <c r="AB415" s="108">
        <f t="shared" si="391"/>
        <v>0</v>
      </c>
      <c r="AC415" s="108">
        <f t="shared" si="391"/>
        <v>0</v>
      </c>
      <c r="AD415" s="108">
        <f t="shared" si="391"/>
        <v>0</v>
      </c>
      <c r="AE415" s="108">
        <f t="shared" si="391"/>
        <v>0</v>
      </c>
      <c r="AF415" s="108"/>
      <c r="AG415" s="108">
        <f t="shared" si="391"/>
        <v>0</v>
      </c>
      <c r="AH415" s="108">
        <f t="shared" si="391"/>
        <v>0</v>
      </c>
      <c r="AI415" s="108"/>
      <c r="AJ415" s="108">
        <f t="shared" si="391"/>
        <v>0</v>
      </c>
      <c r="AK415" s="113"/>
      <c r="AL415" s="113"/>
      <c r="AM415" s="125"/>
      <c r="AN415" s="125"/>
      <c r="AO415" s="126"/>
      <c r="AP415" s="126"/>
      <c r="AQ415" s="127"/>
      <c r="AR415" s="126"/>
      <c r="AS415" s="113"/>
      <c r="AT415" s="127"/>
      <c r="AU415" s="126"/>
      <c r="AV415" s="113"/>
      <c r="AW415" s="108"/>
      <c r="AX415" s="112">
        <f t="shared" si="342"/>
        <v>0</v>
      </c>
      <c r="AY415" s="115"/>
      <c r="AZ415" s="115"/>
      <c r="BA415" s="115"/>
      <c r="BB415" s="124"/>
      <c r="BC415" s="115"/>
    </row>
    <row r="416" spans="1:55" ht="116.25" customHeight="1" hidden="1">
      <c r="A416" s="104"/>
      <c r="B416" s="105" t="s">
        <v>459</v>
      </c>
      <c r="C416" s="106" t="s">
        <v>347</v>
      </c>
      <c r="D416" s="106" t="s">
        <v>321</v>
      </c>
      <c r="E416" s="139" t="s">
        <v>461</v>
      </c>
      <c r="F416" s="106" t="s">
        <v>344</v>
      </c>
      <c r="G416" s="108">
        <f>H416</f>
        <v>390</v>
      </c>
      <c r="H416" s="108">
        <v>390</v>
      </c>
      <c r="I416" s="108"/>
      <c r="J416" s="112">
        <f>K416-G416</f>
        <v>-390</v>
      </c>
      <c r="K416" s="112"/>
      <c r="L416" s="112"/>
      <c r="M416" s="112"/>
      <c r="N416" s="108"/>
      <c r="O416" s="109"/>
      <c r="P416" s="112"/>
      <c r="Q416" s="112">
        <f>P416+N416</f>
        <v>0</v>
      </c>
      <c r="R416" s="112">
        <f>O416</f>
        <v>0</v>
      </c>
      <c r="S416" s="112"/>
      <c r="T416" s="112">
        <f aca="true" t="shared" si="392" ref="T416:Z416">Q416</f>
        <v>0</v>
      </c>
      <c r="U416" s="112">
        <f t="shared" si="392"/>
        <v>0</v>
      </c>
      <c r="V416" s="112">
        <f t="shared" si="392"/>
        <v>0</v>
      </c>
      <c r="W416" s="112">
        <f t="shared" si="392"/>
        <v>0</v>
      </c>
      <c r="X416" s="112">
        <f t="shared" si="392"/>
        <v>0</v>
      </c>
      <c r="Y416" s="112">
        <f t="shared" si="392"/>
        <v>0</v>
      </c>
      <c r="Z416" s="112">
        <f t="shared" si="392"/>
        <v>0</v>
      </c>
      <c r="AA416" s="112">
        <f>X416</f>
        <v>0</v>
      </c>
      <c r="AB416" s="112">
        <f>Y416</f>
        <v>0</v>
      </c>
      <c r="AC416" s="112">
        <f>Z416</f>
        <v>0</v>
      </c>
      <c r="AD416" s="112">
        <f>AA416</f>
        <v>0</v>
      </c>
      <c r="AE416" s="112">
        <f>AB416</f>
        <v>0</v>
      </c>
      <c r="AF416" s="112"/>
      <c r="AG416" s="112">
        <f>AC416</f>
        <v>0</v>
      </c>
      <c r="AH416" s="112">
        <f>AD416</f>
        <v>0</v>
      </c>
      <c r="AI416" s="112"/>
      <c r="AJ416" s="112">
        <f>AE416</f>
        <v>0</v>
      </c>
      <c r="AK416" s="113"/>
      <c r="AL416" s="113"/>
      <c r="AM416" s="125"/>
      <c r="AN416" s="125"/>
      <c r="AO416" s="126"/>
      <c r="AP416" s="126"/>
      <c r="AQ416" s="127"/>
      <c r="AR416" s="126"/>
      <c r="AS416" s="113"/>
      <c r="AT416" s="127"/>
      <c r="AU416" s="126"/>
      <c r="AV416" s="113"/>
      <c r="AW416" s="108"/>
      <c r="AX416" s="112">
        <f t="shared" si="342"/>
        <v>0</v>
      </c>
      <c r="AY416" s="115"/>
      <c r="AZ416" s="115"/>
      <c r="BA416" s="115"/>
      <c r="BB416" s="124"/>
      <c r="BC416" s="115"/>
    </row>
    <row r="417" spans="1:55" ht="59.25" customHeight="1" hidden="1">
      <c r="A417" s="104"/>
      <c r="B417" s="105" t="s">
        <v>458</v>
      </c>
      <c r="C417" s="106" t="s">
        <v>347</v>
      </c>
      <c r="D417" s="106" t="s">
        <v>321</v>
      </c>
      <c r="E417" s="139" t="s">
        <v>462</v>
      </c>
      <c r="F417" s="106"/>
      <c r="G417" s="108">
        <f>H417+I417</f>
        <v>1580</v>
      </c>
      <c r="H417" s="108">
        <f aca="true" t="shared" si="393" ref="H417:AJ417">H418</f>
        <v>1580</v>
      </c>
      <c r="I417" s="108">
        <f t="shared" si="393"/>
        <v>0</v>
      </c>
      <c r="J417" s="108">
        <f t="shared" si="393"/>
        <v>-1580</v>
      </c>
      <c r="K417" s="108">
        <f t="shared" si="393"/>
        <v>0</v>
      </c>
      <c r="L417" s="108">
        <f t="shared" si="393"/>
        <v>0</v>
      </c>
      <c r="M417" s="108"/>
      <c r="N417" s="108">
        <f t="shared" si="393"/>
        <v>0</v>
      </c>
      <c r="O417" s="108">
        <f t="shared" si="393"/>
        <v>0</v>
      </c>
      <c r="P417" s="108">
        <f t="shared" si="393"/>
        <v>0</v>
      </c>
      <c r="Q417" s="108">
        <f t="shared" si="393"/>
        <v>0</v>
      </c>
      <c r="R417" s="108">
        <f t="shared" si="393"/>
        <v>0</v>
      </c>
      <c r="S417" s="112"/>
      <c r="T417" s="108">
        <f t="shared" si="393"/>
        <v>0</v>
      </c>
      <c r="U417" s="108">
        <f t="shared" si="393"/>
        <v>0</v>
      </c>
      <c r="V417" s="108">
        <f t="shared" si="393"/>
        <v>0</v>
      </c>
      <c r="W417" s="108">
        <f t="shared" si="393"/>
        <v>0</v>
      </c>
      <c r="X417" s="108">
        <f t="shared" si="393"/>
        <v>0</v>
      </c>
      <c r="Y417" s="108">
        <f t="shared" si="393"/>
        <v>0</v>
      </c>
      <c r="Z417" s="108">
        <f t="shared" si="393"/>
        <v>0</v>
      </c>
      <c r="AA417" s="108">
        <f t="shared" si="393"/>
        <v>0</v>
      </c>
      <c r="AB417" s="108">
        <f t="shared" si="393"/>
        <v>0</v>
      </c>
      <c r="AC417" s="108">
        <f t="shared" si="393"/>
        <v>0</v>
      </c>
      <c r="AD417" s="108">
        <f t="shared" si="393"/>
        <v>0</v>
      </c>
      <c r="AE417" s="108">
        <f t="shared" si="393"/>
        <v>0</v>
      </c>
      <c r="AF417" s="108"/>
      <c r="AG417" s="108">
        <f t="shared" si="393"/>
        <v>0</v>
      </c>
      <c r="AH417" s="108">
        <f t="shared" si="393"/>
        <v>0</v>
      </c>
      <c r="AI417" s="108"/>
      <c r="AJ417" s="108">
        <f t="shared" si="393"/>
        <v>0</v>
      </c>
      <c r="AK417" s="113"/>
      <c r="AL417" s="113"/>
      <c r="AM417" s="125"/>
      <c r="AN417" s="125"/>
      <c r="AO417" s="126"/>
      <c r="AP417" s="126"/>
      <c r="AQ417" s="127"/>
      <c r="AR417" s="126"/>
      <c r="AS417" s="113"/>
      <c r="AT417" s="127"/>
      <c r="AU417" s="126"/>
      <c r="AV417" s="113"/>
      <c r="AW417" s="108"/>
      <c r="AX417" s="112">
        <f t="shared" si="342"/>
        <v>0</v>
      </c>
      <c r="AY417" s="115"/>
      <c r="AZ417" s="115"/>
      <c r="BA417" s="115"/>
      <c r="BB417" s="124"/>
      <c r="BC417" s="115"/>
    </row>
    <row r="418" spans="1:55" ht="116.25" customHeight="1" hidden="1">
      <c r="A418" s="104"/>
      <c r="B418" s="105" t="s">
        <v>459</v>
      </c>
      <c r="C418" s="106" t="s">
        <v>347</v>
      </c>
      <c r="D418" s="106" t="s">
        <v>321</v>
      </c>
      <c r="E418" s="139" t="s">
        <v>462</v>
      </c>
      <c r="F418" s="106" t="s">
        <v>344</v>
      </c>
      <c r="G418" s="108">
        <f>H418</f>
        <v>1580</v>
      </c>
      <c r="H418" s="108">
        <v>1580</v>
      </c>
      <c r="I418" s="108"/>
      <c r="J418" s="112">
        <f>K418-G418</f>
        <v>-1580</v>
      </c>
      <c r="K418" s="112"/>
      <c r="L418" s="112"/>
      <c r="M418" s="112"/>
      <c r="N418" s="108"/>
      <c r="O418" s="109"/>
      <c r="P418" s="112"/>
      <c r="Q418" s="112">
        <f>P418+N418</f>
        <v>0</v>
      </c>
      <c r="R418" s="112">
        <f>O418</f>
        <v>0</v>
      </c>
      <c r="S418" s="112"/>
      <c r="T418" s="112">
        <f aca="true" t="shared" si="394" ref="T418:Z418">Q418</f>
        <v>0</v>
      </c>
      <c r="U418" s="112">
        <f t="shared" si="394"/>
        <v>0</v>
      </c>
      <c r="V418" s="112">
        <f t="shared" si="394"/>
        <v>0</v>
      </c>
      <c r="W418" s="112">
        <f t="shared" si="394"/>
        <v>0</v>
      </c>
      <c r="X418" s="112">
        <f t="shared" si="394"/>
        <v>0</v>
      </c>
      <c r="Y418" s="112">
        <f t="shared" si="394"/>
        <v>0</v>
      </c>
      <c r="Z418" s="112">
        <f t="shared" si="394"/>
        <v>0</v>
      </c>
      <c r="AA418" s="112">
        <f>X418</f>
        <v>0</v>
      </c>
      <c r="AB418" s="112">
        <f>Y418</f>
        <v>0</v>
      </c>
      <c r="AC418" s="112">
        <f>Z418</f>
        <v>0</v>
      </c>
      <c r="AD418" s="112">
        <f>AA418</f>
        <v>0</v>
      </c>
      <c r="AE418" s="112">
        <f>AB418</f>
        <v>0</v>
      </c>
      <c r="AF418" s="112"/>
      <c r="AG418" s="112">
        <f>AC418</f>
        <v>0</v>
      </c>
      <c r="AH418" s="112">
        <f>AD418</f>
        <v>0</v>
      </c>
      <c r="AI418" s="112"/>
      <c r="AJ418" s="112">
        <f>AE418</f>
        <v>0</v>
      </c>
      <c r="AK418" s="113"/>
      <c r="AL418" s="113"/>
      <c r="AM418" s="125"/>
      <c r="AN418" s="125"/>
      <c r="AO418" s="126"/>
      <c r="AP418" s="126"/>
      <c r="AQ418" s="127"/>
      <c r="AR418" s="126"/>
      <c r="AS418" s="113"/>
      <c r="AT418" s="127"/>
      <c r="AU418" s="126"/>
      <c r="AV418" s="113"/>
      <c r="AW418" s="108"/>
      <c r="AX418" s="112">
        <f t="shared" si="342"/>
        <v>0</v>
      </c>
      <c r="AY418" s="115"/>
      <c r="AZ418" s="115"/>
      <c r="BA418" s="115"/>
      <c r="BB418" s="124"/>
      <c r="BC418" s="115"/>
    </row>
    <row r="419" spans="1:55" ht="86.25" customHeight="1" hidden="1">
      <c r="A419" s="104"/>
      <c r="B419" s="105" t="s">
        <v>37</v>
      </c>
      <c r="C419" s="106" t="s">
        <v>347</v>
      </c>
      <c r="D419" s="106" t="s">
        <v>321</v>
      </c>
      <c r="E419" s="139" t="s">
        <v>463</v>
      </c>
      <c r="F419" s="106"/>
      <c r="G419" s="108">
        <f>H419+I419</f>
        <v>325</v>
      </c>
      <c r="H419" s="108">
        <f aca="true" t="shared" si="395" ref="H419:AJ419">H420</f>
        <v>325</v>
      </c>
      <c r="I419" s="108">
        <f t="shared" si="395"/>
        <v>0</v>
      </c>
      <c r="J419" s="108">
        <f t="shared" si="395"/>
        <v>9</v>
      </c>
      <c r="K419" s="108">
        <f t="shared" si="395"/>
        <v>334</v>
      </c>
      <c r="L419" s="108">
        <f t="shared" si="395"/>
        <v>0</v>
      </c>
      <c r="M419" s="108"/>
      <c r="N419" s="108">
        <f t="shared" si="395"/>
        <v>358</v>
      </c>
      <c r="O419" s="108">
        <f t="shared" si="395"/>
        <v>0</v>
      </c>
      <c r="P419" s="108">
        <f t="shared" si="395"/>
        <v>0</v>
      </c>
      <c r="Q419" s="108">
        <f t="shared" si="395"/>
        <v>358</v>
      </c>
      <c r="R419" s="108">
        <f t="shared" si="395"/>
        <v>0</v>
      </c>
      <c r="S419" s="108">
        <f t="shared" si="395"/>
        <v>-358</v>
      </c>
      <c r="T419" s="108">
        <f t="shared" si="395"/>
        <v>0</v>
      </c>
      <c r="U419" s="108">
        <f t="shared" si="395"/>
        <v>0</v>
      </c>
      <c r="V419" s="108">
        <f t="shared" si="395"/>
        <v>0</v>
      </c>
      <c r="W419" s="108">
        <f t="shared" si="395"/>
        <v>0</v>
      </c>
      <c r="X419" s="108">
        <f t="shared" si="395"/>
        <v>0</v>
      </c>
      <c r="Y419" s="108">
        <f t="shared" si="395"/>
        <v>0</v>
      </c>
      <c r="Z419" s="108">
        <f t="shared" si="395"/>
        <v>0</v>
      </c>
      <c r="AA419" s="108">
        <f t="shared" si="395"/>
        <v>0</v>
      </c>
      <c r="AB419" s="108">
        <f t="shared" si="395"/>
        <v>0</v>
      </c>
      <c r="AC419" s="108">
        <f t="shared" si="395"/>
        <v>0</v>
      </c>
      <c r="AD419" s="108">
        <f t="shared" si="395"/>
        <v>0</v>
      </c>
      <c r="AE419" s="108">
        <f t="shared" si="395"/>
        <v>0</v>
      </c>
      <c r="AF419" s="108"/>
      <c r="AG419" s="108">
        <f t="shared" si="395"/>
        <v>0</v>
      </c>
      <c r="AH419" s="108">
        <f t="shared" si="395"/>
        <v>0</v>
      </c>
      <c r="AI419" s="108"/>
      <c r="AJ419" s="108">
        <f t="shared" si="395"/>
        <v>0</v>
      </c>
      <c r="AK419" s="113"/>
      <c r="AL419" s="113"/>
      <c r="AM419" s="125"/>
      <c r="AN419" s="125"/>
      <c r="AO419" s="126"/>
      <c r="AP419" s="126"/>
      <c r="AQ419" s="127"/>
      <c r="AR419" s="126"/>
      <c r="AS419" s="113"/>
      <c r="AT419" s="127"/>
      <c r="AU419" s="126"/>
      <c r="AV419" s="113"/>
      <c r="AW419" s="108"/>
      <c r="AX419" s="112">
        <f t="shared" si="342"/>
        <v>0</v>
      </c>
      <c r="AY419" s="115"/>
      <c r="AZ419" s="115"/>
      <c r="BA419" s="115"/>
      <c r="BB419" s="124"/>
      <c r="BC419" s="115"/>
    </row>
    <row r="420" spans="1:55" ht="99" hidden="1">
      <c r="A420" s="104"/>
      <c r="B420" s="105" t="s">
        <v>55</v>
      </c>
      <c r="C420" s="106" t="s">
        <v>347</v>
      </c>
      <c r="D420" s="106" t="s">
        <v>321</v>
      </c>
      <c r="E420" s="139" t="s">
        <v>463</v>
      </c>
      <c r="F420" s="106" t="s">
        <v>344</v>
      </c>
      <c r="G420" s="108">
        <f>H420</f>
        <v>325</v>
      </c>
      <c r="H420" s="108">
        <v>325</v>
      </c>
      <c r="I420" s="108"/>
      <c r="J420" s="112">
        <f>K420-G420</f>
        <v>9</v>
      </c>
      <c r="K420" s="112">
        <v>334</v>
      </c>
      <c r="L420" s="112"/>
      <c r="M420" s="112"/>
      <c r="N420" s="108">
        <v>358</v>
      </c>
      <c r="O420" s="109"/>
      <c r="P420" s="112"/>
      <c r="Q420" s="112">
        <f>P420+N420</f>
        <v>358</v>
      </c>
      <c r="R420" s="112">
        <f>O420</f>
        <v>0</v>
      </c>
      <c r="S420" s="112">
        <f>T420-Q420</f>
        <v>-358</v>
      </c>
      <c r="T420" s="112"/>
      <c r="U420" s="112">
        <f>R420</f>
        <v>0</v>
      </c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3"/>
      <c r="AL420" s="113"/>
      <c r="AM420" s="125"/>
      <c r="AN420" s="125"/>
      <c r="AO420" s="126"/>
      <c r="AP420" s="126"/>
      <c r="AQ420" s="127"/>
      <c r="AR420" s="126"/>
      <c r="AS420" s="113"/>
      <c r="AT420" s="127"/>
      <c r="AU420" s="126"/>
      <c r="AV420" s="113"/>
      <c r="AW420" s="108"/>
      <c r="AX420" s="112">
        <f t="shared" si="342"/>
        <v>0</v>
      </c>
      <c r="AY420" s="115"/>
      <c r="AZ420" s="115"/>
      <c r="BA420" s="115"/>
      <c r="BB420" s="124"/>
      <c r="BC420" s="115"/>
    </row>
    <row r="421" spans="1:55" ht="33" hidden="1">
      <c r="A421" s="104"/>
      <c r="B421" s="105" t="s">
        <v>373</v>
      </c>
      <c r="C421" s="106" t="s">
        <v>347</v>
      </c>
      <c r="D421" s="106" t="s">
        <v>321</v>
      </c>
      <c r="E421" s="139" t="s">
        <v>411</v>
      </c>
      <c r="F421" s="106"/>
      <c r="G421" s="108">
        <f>G422</f>
        <v>0</v>
      </c>
      <c r="H421" s="108">
        <f aca="true" t="shared" si="396" ref="H421:AJ421">H422</f>
        <v>0</v>
      </c>
      <c r="I421" s="108">
        <f t="shared" si="396"/>
        <v>0</v>
      </c>
      <c r="J421" s="108">
        <f t="shared" si="396"/>
        <v>7637</v>
      </c>
      <c r="K421" s="108">
        <f t="shared" si="396"/>
        <v>7637</v>
      </c>
      <c r="L421" s="108">
        <f t="shared" si="396"/>
        <v>0</v>
      </c>
      <c r="M421" s="108"/>
      <c r="N421" s="108">
        <f t="shared" si="396"/>
        <v>7502</v>
      </c>
      <c r="O421" s="108">
        <f t="shared" si="396"/>
        <v>0</v>
      </c>
      <c r="P421" s="108">
        <f t="shared" si="396"/>
        <v>0</v>
      </c>
      <c r="Q421" s="108">
        <f t="shared" si="396"/>
        <v>7502</v>
      </c>
      <c r="R421" s="108">
        <f t="shared" si="396"/>
        <v>0</v>
      </c>
      <c r="S421" s="108">
        <f t="shared" si="396"/>
        <v>-7502</v>
      </c>
      <c r="T421" s="108">
        <f t="shared" si="396"/>
        <v>0</v>
      </c>
      <c r="U421" s="108">
        <f t="shared" si="396"/>
        <v>0</v>
      </c>
      <c r="V421" s="108">
        <f t="shared" si="396"/>
        <v>0</v>
      </c>
      <c r="W421" s="108">
        <f t="shared" si="396"/>
        <v>0</v>
      </c>
      <c r="X421" s="108">
        <f t="shared" si="396"/>
        <v>0</v>
      </c>
      <c r="Y421" s="108">
        <f t="shared" si="396"/>
        <v>0</v>
      </c>
      <c r="Z421" s="108">
        <f t="shared" si="396"/>
        <v>0</v>
      </c>
      <c r="AA421" s="108">
        <f t="shared" si="396"/>
        <v>0</v>
      </c>
      <c r="AB421" s="108">
        <f t="shared" si="396"/>
        <v>0</v>
      </c>
      <c r="AC421" s="108">
        <f t="shared" si="396"/>
        <v>0</v>
      </c>
      <c r="AD421" s="108">
        <f t="shared" si="396"/>
        <v>0</v>
      </c>
      <c r="AE421" s="108">
        <f t="shared" si="396"/>
        <v>0</v>
      </c>
      <c r="AF421" s="108"/>
      <c r="AG421" s="108">
        <f t="shared" si="396"/>
        <v>0</v>
      </c>
      <c r="AH421" s="108">
        <f t="shared" si="396"/>
        <v>0</v>
      </c>
      <c r="AI421" s="108"/>
      <c r="AJ421" s="108">
        <f t="shared" si="396"/>
        <v>0</v>
      </c>
      <c r="AK421" s="113"/>
      <c r="AL421" s="113"/>
      <c r="AM421" s="125"/>
      <c r="AN421" s="125"/>
      <c r="AO421" s="126"/>
      <c r="AP421" s="126"/>
      <c r="AQ421" s="127"/>
      <c r="AR421" s="126"/>
      <c r="AS421" s="113"/>
      <c r="AT421" s="127"/>
      <c r="AU421" s="126"/>
      <c r="AV421" s="113"/>
      <c r="AW421" s="108"/>
      <c r="AX421" s="112">
        <f t="shared" si="342"/>
        <v>0</v>
      </c>
      <c r="AY421" s="115"/>
      <c r="AZ421" s="115"/>
      <c r="BA421" s="115"/>
      <c r="BB421" s="124"/>
      <c r="BC421" s="115"/>
    </row>
    <row r="422" spans="1:55" ht="66" hidden="1">
      <c r="A422" s="104"/>
      <c r="B422" s="105" t="s">
        <v>332</v>
      </c>
      <c r="C422" s="106" t="s">
        <v>347</v>
      </c>
      <c r="D422" s="106" t="s">
        <v>321</v>
      </c>
      <c r="E422" s="139" t="s">
        <v>411</v>
      </c>
      <c r="F422" s="106" t="s">
        <v>333</v>
      </c>
      <c r="G422" s="108"/>
      <c r="H422" s="108"/>
      <c r="I422" s="108"/>
      <c r="J422" s="112">
        <f>K422-G422</f>
        <v>7637</v>
      </c>
      <c r="K422" s="112">
        <v>7637</v>
      </c>
      <c r="L422" s="112"/>
      <c r="M422" s="112"/>
      <c r="N422" s="108">
        <v>7502</v>
      </c>
      <c r="O422" s="109"/>
      <c r="P422" s="112"/>
      <c r="Q422" s="112">
        <f>P422+N422</f>
        <v>7502</v>
      </c>
      <c r="R422" s="112">
        <f>O422</f>
        <v>0</v>
      </c>
      <c r="S422" s="112">
        <f>T422-Q422</f>
        <v>-7502</v>
      </c>
      <c r="T422" s="112"/>
      <c r="U422" s="112">
        <f>R422</f>
        <v>0</v>
      </c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3"/>
      <c r="AL422" s="113"/>
      <c r="AM422" s="125"/>
      <c r="AN422" s="125"/>
      <c r="AO422" s="126"/>
      <c r="AP422" s="126"/>
      <c r="AQ422" s="127"/>
      <c r="AR422" s="126"/>
      <c r="AS422" s="113"/>
      <c r="AT422" s="127"/>
      <c r="AU422" s="126"/>
      <c r="AV422" s="113"/>
      <c r="AW422" s="108"/>
      <c r="AX422" s="112">
        <f t="shared" si="342"/>
        <v>0</v>
      </c>
      <c r="AY422" s="115"/>
      <c r="AZ422" s="115"/>
      <c r="BA422" s="115"/>
      <c r="BB422" s="124"/>
      <c r="BC422" s="115"/>
    </row>
    <row r="423" spans="1:55" ht="143.25" customHeight="1">
      <c r="A423" s="104"/>
      <c r="B423" s="133" t="s">
        <v>158</v>
      </c>
      <c r="C423" s="106" t="s">
        <v>347</v>
      </c>
      <c r="D423" s="106" t="s">
        <v>321</v>
      </c>
      <c r="E423" s="111" t="s">
        <v>461</v>
      </c>
      <c r="F423" s="106"/>
      <c r="G423" s="108"/>
      <c r="H423" s="108"/>
      <c r="I423" s="108"/>
      <c r="J423" s="112"/>
      <c r="K423" s="112"/>
      <c r="L423" s="112"/>
      <c r="M423" s="112"/>
      <c r="N423" s="108"/>
      <c r="O423" s="109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>
        <f aca="true" t="shared" si="397" ref="AE423:AJ423">AE424</f>
        <v>830</v>
      </c>
      <c r="AF423" s="112">
        <f t="shared" si="397"/>
        <v>0</v>
      </c>
      <c r="AG423" s="112">
        <f t="shared" si="397"/>
        <v>830</v>
      </c>
      <c r="AH423" s="112">
        <f t="shared" si="397"/>
        <v>830</v>
      </c>
      <c r="AI423" s="112">
        <f t="shared" si="397"/>
        <v>0</v>
      </c>
      <c r="AJ423" s="112">
        <f t="shared" si="397"/>
        <v>830</v>
      </c>
      <c r="AK423" s="108" t="e">
        <f>AK424+#REF!+AK435+AK437+AK441</f>
        <v>#REF!</v>
      </c>
      <c r="AL423" s="108" t="e">
        <f>AL424+#REF!+AL435+AL437+AL441</f>
        <v>#REF!</v>
      </c>
      <c r="AM423" s="112">
        <f aca="true" t="shared" si="398" ref="AM423:AR423">AM424</f>
        <v>830</v>
      </c>
      <c r="AN423" s="112">
        <f t="shared" si="398"/>
        <v>0</v>
      </c>
      <c r="AO423" s="112">
        <f t="shared" si="398"/>
        <v>51954</v>
      </c>
      <c r="AP423" s="112">
        <f t="shared" si="398"/>
        <v>39540</v>
      </c>
      <c r="AQ423" s="112">
        <f t="shared" si="398"/>
        <v>52784</v>
      </c>
      <c r="AR423" s="112">
        <f t="shared" si="398"/>
        <v>39540</v>
      </c>
      <c r="AS423" s="113"/>
      <c r="AT423" s="112">
        <f aca="true" t="shared" si="399" ref="AT423:BC423">AT424</f>
        <v>52784</v>
      </c>
      <c r="AU423" s="112">
        <f t="shared" si="399"/>
        <v>39540</v>
      </c>
      <c r="AV423" s="112">
        <f t="shared" si="399"/>
        <v>0</v>
      </c>
      <c r="AW423" s="112">
        <f t="shared" si="399"/>
        <v>52784</v>
      </c>
      <c r="AX423" s="112">
        <f t="shared" si="399"/>
        <v>39540</v>
      </c>
      <c r="AY423" s="112">
        <f t="shared" si="399"/>
        <v>0</v>
      </c>
      <c r="AZ423" s="112">
        <f t="shared" si="399"/>
        <v>0</v>
      </c>
      <c r="BA423" s="112">
        <f t="shared" si="399"/>
        <v>0</v>
      </c>
      <c r="BB423" s="112">
        <f t="shared" si="399"/>
        <v>52784</v>
      </c>
      <c r="BC423" s="112">
        <f t="shared" si="399"/>
        <v>39540</v>
      </c>
    </row>
    <row r="424" spans="1:55" ht="107.25" customHeight="1">
      <c r="A424" s="104"/>
      <c r="B424" s="105" t="s">
        <v>66</v>
      </c>
      <c r="C424" s="106" t="s">
        <v>347</v>
      </c>
      <c r="D424" s="106" t="s">
        <v>321</v>
      </c>
      <c r="E424" s="111" t="s">
        <v>461</v>
      </c>
      <c r="F424" s="106" t="s">
        <v>54</v>
      </c>
      <c r="G424" s="108"/>
      <c r="H424" s="108"/>
      <c r="I424" s="108"/>
      <c r="J424" s="112"/>
      <c r="K424" s="112"/>
      <c r="L424" s="112"/>
      <c r="M424" s="112"/>
      <c r="N424" s="108"/>
      <c r="O424" s="109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>
        <v>830</v>
      </c>
      <c r="AF424" s="112"/>
      <c r="AG424" s="112">
        <v>830</v>
      </c>
      <c r="AH424" s="112">
        <f>AE424+AC424</f>
        <v>830</v>
      </c>
      <c r="AI424" s="112"/>
      <c r="AJ424" s="112">
        <f>AG424+AD424</f>
        <v>830</v>
      </c>
      <c r="AK424" s="113"/>
      <c r="AL424" s="113"/>
      <c r="AM424" s="112">
        <f>AK424+AH424</f>
        <v>830</v>
      </c>
      <c r="AN424" s="112">
        <f>AI424</f>
        <v>0</v>
      </c>
      <c r="AO424" s="112">
        <f>AQ424-AM424</f>
        <v>51954</v>
      </c>
      <c r="AP424" s="112">
        <f>AR424-AN424</f>
        <v>39540</v>
      </c>
      <c r="AQ424" s="112">
        <v>52784</v>
      </c>
      <c r="AR424" s="112">
        <v>39540</v>
      </c>
      <c r="AS424" s="113"/>
      <c r="AT424" s="112">
        <v>52784</v>
      </c>
      <c r="AU424" s="112">
        <v>39540</v>
      </c>
      <c r="AV424" s="113"/>
      <c r="AW424" s="108">
        <f>AT424+AV424</f>
        <v>52784</v>
      </c>
      <c r="AX424" s="112">
        <f t="shared" si="342"/>
        <v>39540</v>
      </c>
      <c r="AY424" s="115"/>
      <c r="AZ424" s="115"/>
      <c r="BA424" s="115"/>
      <c r="BB424" s="112">
        <f>AW424+AY424+AZ424+BA424</f>
        <v>52784</v>
      </c>
      <c r="BC424" s="112">
        <f>AX424+AY424</f>
        <v>39540</v>
      </c>
    </row>
    <row r="425" spans="1:55" ht="39" customHeight="1">
      <c r="A425" s="104"/>
      <c r="B425" s="105" t="s">
        <v>373</v>
      </c>
      <c r="C425" s="106" t="s">
        <v>347</v>
      </c>
      <c r="D425" s="106" t="s">
        <v>321</v>
      </c>
      <c r="E425" s="111" t="s">
        <v>411</v>
      </c>
      <c r="F425" s="106"/>
      <c r="G425" s="108"/>
      <c r="H425" s="108"/>
      <c r="I425" s="108"/>
      <c r="J425" s="112"/>
      <c r="K425" s="112"/>
      <c r="L425" s="112"/>
      <c r="M425" s="112"/>
      <c r="N425" s="108"/>
      <c r="O425" s="109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3"/>
      <c r="AL425" s="113"/>
      <c r="AM425" s="112"/>
      <c r="AN425" s="112"/>
      <c r="AO425" s="112">
        <f aca="true" t="shared" si="400" ref="AO425:AR426">AO426</f>
        <v>2650</v>
      </c>
      <c r="AP425" s="112">
        <f t="shared" si="400"/>
        <v>0</v>
      </c>
      <c r="AQ425" s="112">
        <f t="shared" si="400"/>
        <v>2650</v>
      </c>
      <c r="AR425" s="112">
        <f t="shared" si="400"/>
        <v>0</v>
      </c>
      <c r="AS425" s="113"/>
      <c r="AT425" s="112">
        <f>AT426</f>
        <v>2650</v>
      </c>
      <c r="AU425" s="112">
        <f aca="true" t="shared" si="401" ref="AU425:BC427">AU426</f>
        <v>0</v>
      </c>
      <c r="AV425" s="112">
        <f t="shared" si="401"/>
        <v>0</v>
      </c>
      <c r="AW425" s="112">
        <f t="shared" si="401"/>
        <v>2650</v>
      </c>
      <c r="AX425" s="112">
        <f t="shared" si="401"/>
        <v>0</v>
      </c>
      <c r="AY425" s="112">
        <f t="shared" si="401"/>
        <v>0</v>
      </c>
      <c r="AZ425" s="112">
        <f t="shared" si="401"/>
        <v>0</v>
      </c>
      <c r="BA425" s="112">
        <f t="shared" si="401"/>
        <v>0</v>
      </c>
      <c r="BB425" s="112">
        <f t="shared" si="401"/>
        <v>2650</v>
      </c>
      <c r="BC425" s="112">
        <f t="shared" si="401"/>
        <v>0</v>
      </c>
    </row>
    <row r="426" spans="1:55" ht="49.5">
      <c r="A426" s="104"/>
      <c r="B426" s="134" t="s">
        <v>142</v>
      </c>
      <c r="C426" s="106" t="s">
        <v>347</v>
      </c>
      <c r="D426" s="106" t="s">
        <v>321</v>
      </c>
      <c r="E426" s="111" t="s">
        <v>115</v>
      </c>
      <c r="F426" s="106"/>
      <c r="G426" s="108"/>
      <c r="H426" s="108"/>
      <c r="I426" s="108"/>
      <c r="J426" s="112"/>
      <c r="K426" s="112"/>
      <c r="L426" s="112"/>
      <c r="M426" s="112"/>
      <c r="N426" s="108"/>
      <c r="O426" s="109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3"/>
      <c r="AL426" s="113"/>
      <c r="AM426" s="112"/>
      <c r="AN426" s="112"/>
      <c r="AO426" s="112">
        <f t="shared" si="400"/>
        <v>2650</v>
      </c>
      <c r="AP426" s="112">
        <f t="shared" si="400"/>
        <v>0</v>
      </c>
      <c r="AQ426" s="112">
        <f t="shared" si="400"/>
        <v>2650</v>
      </c>
      <c r="AR426" s="112">
        <f t="shared" si="400"/>
        <v>0</v>
      </c>
      <c r="AS426" s="113"/>
      <c r="AT426" s="112">
        <f>AT427</f>
        <v>2650</v>
      </c>
      <c r="AU426" s="112">
        <f t="shared" si="401"/>
        <v>0</v>
      </c>
      <c r="AV426" s="112">
        <f t="shared" si="401"/>
        <v>0</v>
      </c>
      <c r="AW426" s="112">
        <f t="shared" si="401"/>
        <v>2650</v>
      </c>
      <c r="AX426" s="112">
        <f t="shared" si="401"/>
        <v>0</v>
      </c>
      <c r="AY426" s="112">
        <f t="shared" si="401"/>
        <v>0</v>
      </c>
      <c r="AZ426" s="112">
        <f t="shared" si="401"/>
        <v>0</v>
      </c>
      <c r="BA426" s="112">
        <f t="shared" si="401"/>
        <v>0</v>
      </c>
      <c r="BB426" s="112">
        <f t="shared" si="401"/>
        <v>2650</v>
      </c>
      <c r="BC426" s="112">
        <f t="shared" si="401"/>
        <v>0</v>
      </c>
    </row>
    <row r="427" spans="1:55" ht="66">
      <c r="A427" s="104"/>
      <c r="B427" s="166" t="s">
        <v>143</v>
      </c>
      <c r="C427" s="106" t="s">
        <v>347</v>
      </c>
      <c r="D427" s="106" t="s">
        <v>321</v>
      </c>
      <c r="E427" s="111" t="s">
        <v>118</v>
      </c>
      <c r="F427" s="106"/>
      <c r="G427" s="108"/>
      <c r="H427" s="108"/>
      <c r="I427" s="108"/>
      <c r="J427" s="112"/>
      <c r="K427" s="112"/>
      <c r="L427" s="112"/>
      <c r="M427" s="112"/>
      <c r="N427" s="108"/>
      <c r="O427" s="109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3"/>
      <c r="AL427" s="113"/>
      <c r="AM427" s="112"/>
      <c r="AN427" s="112"/>
      <c r="AO427" s="112">
        <f>AQ427-AM427</f>
        <v>2650</v>
      </c>
      <c r="AP427" s="112">
        <f>AR427-AN427</f>
        <v>0</v>
      </c>
      <c r="AQ427" s="112">
        <v>2650</v>
      </c>
      <c r="AR427" s="112"/>
      <c r="AS427" s="113"/>
      <c r="AT427" s="112">
        <f>AT428</f>
        <v>2650</v>
      </c>
      <c r="AU427" s="112">
        <f t="shared" si="401"/>
        <v>0</v>
      </c>
      <c r="AV427" s="112">
        <f t="shared" si="401"/>
        <v>0</v>
      </c>
      <c r="AW427" s="112">
        <f t="shared" si="401"/>
        <v>2650</v>
      </c>
      <c r="AX427" s="112">
        <f t="shared" si="401"/>
        <v>0</v>
      </c>
      <c r="AY427" s="112">
        <f t="shared" si="401"/>
        <v>0</v>
      </c>
      <c r="AZ427" s="112">
        <f t="shared" si="401"/>
        <v>0</v>
      </c>
      <c r="BA427" s="112">
        <f t="shared" si="401"/>
        <v>0</v>
      </c>
      <c r="BB427" s="112">
        <f t="shared" si="401"/>
        <v>2650</v>
      </c>
      <c r="BC427" s="112">
        <f t="shared" si="401"/>
        <v>0</v>
      </c>
    </row>
    <row r="428" spans="1:55" ht="66">
      <c r="A428" s="104"/>
      <c r="B428" s="105" t="s">
        <v>332</v>
      </c>
      <c r="C428" s="106" t="s">
        <v>347</v>
      </c>
      <c r="D428" s="106" t="s">
        <v>321</v>
      </c>
      <c r="E428" s="111" t="s">
        <v>118</v>
      </c>
      <c r="F428" s="106" t="s">
        <v>333</v>
      </c>
      <c r="G428" s="108"/>
      <c r="H428" s="108"/>
      <c r="I428" s="108"/>
      <c r="J428" s="112"/>
      <c r="K428" s="112"/>
      <c r="L428" s="112"/>
      <c r="M428" s="112"/>
      <c r="N428" s="108"/>
      <c r="O428" s="109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3"/>
      <c r="AL428" s="113"/>
      <c r="AM428" s="112"/>
      <c r="AN428" s="112"/>
      <c r="AO428" s="112">
        <f>AQ428-AM428</f>
        <v>2650</v>
      </c>
      <c r="AP428" s="112">
        <f>AR428-AN428</f>
        <v>0</v>
      </c>
      <c r="AQ428" s="112">
        <v>2650</v>
      </c>
      <c r="AR428" s="112"/>
      <c r="AS428" s="113"/>
      <c r="AT428" s="112">
        <v>2650</v>
      </c>
      <c r="AU428" s="112"/>
      <c r="AV428" s="113"/>
      <c r="AW428" s="108">
        <f>AT428+AV428</f>
        <v>2650</v>
      </c>
      <c r="AX428" s="112">
        <f t="shared" si="342"/>
        <v>0</v>
      </c>
      <c r="AY428" s="115"/>
      <c r="AZ428" s="115"/>
      <c r="BA428" s="115"/>
      <c r="BB428" s="112">
        <f>AW428+AY428+AZ428+BA428</f>
        <v>2650</v>
      </c>
      <c r="BC428" s="109">
        <f>AX428+AY428</f>
        <v>0</v>
      </c>
    </row>
    <row r="429" spans="1:55" ht="37.5">
      <c r="A429" s="104"/>
      <c r="B429" s="99" t="s">
        <v>374</v>
      </c>
      <c r="C429" s="100" t="s">
        <v>293</v>
      </c>
      <c r="D429" s="100" t="s">
        <v>348</v>
      </c>
      <c r="E429" s="111"/>
      <c r="F429" s="106"/>
      <c r="G429" s="108"/>
      <c r="H429" s="108"/>
      <c r="I429" s="108"/>
      <c r="J429" s="112"/>
      <c r="K429" s="112"/>
      <c r="L429" s="112"/>
      <c r="M429" s="112"/>
      <c r="N429" s="108"/>
      <c r="O429" s="109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3"/>
      <c r="AL429" s="113"/>
      <c r="AM429" s="112"/>
      <c r="AN429" s="112"/>
      <c r="AO429" s="116">
        <f>AO431</f>
        <v>376</v>
      </c>
      <c r="AP429" s="116">
        <f>AP431</f>
        <v>0</v>
      </c>
      <c r="AQ429" s="116">
        <f>AQ431</f>
        <v>376</v>
      </c>
      <c r="AR429" s="116">
        <f>AR431</f>
        <v>0</v>
      </c>
      <c r="AS429" s="113"/>
      <c r="AT429" s="116">
        <f aca="true" t="shared" si="402" ref="AT429:BA429">AT431</f>
        <v>376</v>
      </c>
      <c r="AU429" s="116">
        <f t="shared" si="402"/>
        <v>0</v>
      </c>
      <c r="AV429" s="116">
        <f t="shared" si="402"/>
        <v>0</v>
      </c>
      <c r="AW429" s="116">
        <f t="shared" si="402"/>
        <v>376</v>
      </c>
      <c r="AX429" s="116">
        <f t="shared" si="402"/>
        <v>0</v>
      </c>
      <c r="AY429" s="116">
        <f t="shared" si="402"/>
        <v>0</v>
      </c>
      <c r="AZ429" s="116">
        <f t="shared" si="402"/>
        <v>0</v>
      </c>
      <c r="BA429" s="116">
        <f t="shared" si="402"/>
        <v>0</v>
      </c>
      <c r="BB429" s="116">
        <f>BB430</f>
        <v>376</v>
      </c>
      <c r="BC429" s="116">
        <f>BC431</f>
        <v>0</v>
      </c>
    </row>
    <row r="430" spans="1:55" ht="33.75">
      <c r="A430" s="104"/>
      <c r="B430" s="105" t="s">
        <v>373</v>
      </c>
      <c r="C430" s="163" t="s">
        <v>293</v>
      </c>
      <c r="D430" s="163" t="s">
        <v>348</v>
      </c>
      <c r="E430" s="111" t="s">
        <v>411</v>
      </c>
      <c r="F430" s="106"/>
      <c r="G430" s="108"/>
      <c r="H430" s="108"/>
      <c r="I430" s="108"/>
      <c r="J430" s="112"/>
      <c r="K430" s="112"/>
      <c r="L430" s="112"/>
      <c r="M430" s="112"/>
      <c r="N430" s="108"/>
      <c r="O430" s="109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3"/>
      <c r="AL430" s="113"/>
      <c r="AM430" s="112"/>
      <c r="AN430" s="112"/>
      <c r="AO430" s="116"/>
      <c r="AP430" s="116"/>
      <c r="AQ430" s="116"/>
      <c r="AR430" s="116"/>
      <c r="AS430" s="113"/>
      <c r="AT430" s="116"/>
      <c r="AU430" s="116"/>
      <c r="AV430" s="116"/>
      <c r="AW430" s="116"/>
      <c r="AX430" s="116"/>
      <c r="AY430" s="116"/>
      <c r="AZ430" s="116"/>
      <c r="BA430" s="116"/>
      <c r="BB430" s="112">
        <f>BB431</f>
        <v>376</v>
      </c>
      <c r="BC430" s="116"/>
    </row>
    <row r="431" spans="1:55" ht="115.5">
      <c r="A431" s="128"/>
      <c r="B431" s="105" t="s">
        <v>256</v>
      </c>
      <c r="C431" s="106" t="s">
        <v>293</v>
      </c>
      <c r="D431" s="106" t="s">
        <v>348</v>
      </c>
      <c r="E431" s="139" t="s">
        <v>254</v>
      </c>
      <c r="F431" s="106"/>
      <c r="G431" s="151"/>
      <c r="H431" s="151"/>
      <c r="I431" s="151"/>
      <c r="J431" s="124"/>
      <c r="K431" s="124"/>
      <c r="L431" s="124"/>
      <c r="M431" s="124"/>
      <c r="N431" s="151"/>
      <c r="O431" s="109"/>
      <c r="P431" s="109"/>
      <c r="Q431" s="115"/>
      <c r="R431" s="115"/>
      <c r="S431" s="112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13"/>
      <c r="AL431" s="113"/>
      <c r="AM431" s="125"/>
      <c r="AN431" s="125"/>
      <c r="AO431" s="112">
        <f>AO432</f>
        <v>376</v>
      </c>
      <c r="AP431" s="112">
        <f>AP432</f>
        <v>0</v>
      </c>
      <c r="AQ431" s="112">
        <f>AQ432</f>
        <v>376</v>
      </c>
      <c r="AR431" s="112">
        <f>AR432</f>
        <v>0</v>
      </c>
      <c r="AS431" s="113"/>
      <c r="AT431" s="112">
        <f>AT432</f>
        <v>376</v>
      </c>
      <c r="AU431" s="112">
        <f aca="true" t="shared" si="403" ref="AU431:BC431">AU432</f>
        <v>0</v>
      </c>
      <c r="AV431" s="112">
        <f t="shared" si="403"/>
        <v>0</v>
      </c>
      <c r="AW431" s="112">
        <f t="shared" si="403"/>
        <v>376</v>
      </c>
      <c r="AX431" s="112">
        <f t="shared" si="403"/>
        <v>0</v>
      </c>
      <c r="AY431" s="112">
        <f t="shared" si="403"/>
        <v>0</v>
      </c>
      <c r="AZ431" s="112">
        <f t="shared" si="403"/>
        <v>0</v>
      </c>
      <c r="BA431" s="112">
        <f t="shared" si="403"/>
        <v>0</v>
      </c>
      <c r="BB431" s="112">
        <f t="shared" si="403"/>
        <v>376</v>
      </c>
      <c r="BC431" s="112">
        <f t="shared" si="403"/>
        <v>0</v>
      </c>
    </row>
    <row r="432" spans="1:55" ht="66">
      <c r="A432" s="128"/>
      <c r="B432" s="105" t="s">
        <v>332</v>
      </c>
      <c r="C432" s="106" t="s">
        <v>293</v>
      </c>
      <c r="D432" s="106" t="s">
        <v>348</v>
      </c>
      <c r="E432" s="139" t="s">
        <v>254</v>
      </c>
      <c r="F432" s="106" t="s">
        <v>333</v>
      </c>
      <c r="G432" s="151"/>
      <c r="H432" s="151"/>
      <c r="I432" s="151"/>
      <c r="J432" s="124"/>
      <c r="K432" s="124"/>
      <c r="L432" s="124"/>
      <c r="M432" s="124"/>
      <c r="N432" s="151"/>
      <c r="O432" s="109"/>
      <c r="P432" s="109"/>
      <c r="Q432" s="115"/>
      <c r="R432" s="115"/>
      <c r="S432" s="112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13"/>
      <c r="AL432" s="113"/>
      <c r="AM432" s="125"/>
      <c r="AN432" s="125"/>
      <c r="AO432" s="112">
        <f>AQ432-AM432</f>
        <v>376</v>
      </c>
      <c r="AP432" s="112"/>
      <c r="AQ432" s="112">
        <f>246+130</f>
        <v>376</v>
      </c>
      <c r="AR432" s="112"/>
      <c r="AS432" s="113"/>
      <c r="AT432" s="112">
        <f>246+130</f>
        <v>376</v>
      </c>
      <c r="AU432" s="112"/>
      <c r="AV432" s="113"/>
      <c r="AW432" s="108">
        <f>AT432+AV432</f>
        <v>376</v>
      </c>
      <c r="AX432" s="112">
        <f t="shared" si="342"/>
        <v>0</v>
      </c>
      <c r="AY432" s="115"/>
      <c r="AZ432" s="115"/>
      <c r="BA432" s="115"/>
      <c r="BB432" s="112">
        <f>AW432+AY432+AZ432+BA432</f>
        <v>376</v>
      </c>
      <c r="BC432" s="109">
        <f>AX432+AY432</f>
        <v>0</v>
      </c>
    </row>
    <row r="433" spans="1:55" ht="16.5">
      <c r="A433" s="128"/>
      <c r="B433" s="155"/>
      <c r="C433" s="145"/>
      <c r="D433" s="145"/>
      <c r="E433" s="146"/>
      <c r="F433" s="145"/>
      <c r="G433" s="151"/>
      <c r="H433" s="151"/>
      <c r="I433" s="151"/>
      <c r="J433" s="124"/>
      <c r="K433" s="124"/>
      <c r="L433" s="124"/>
      <c r="M433" s="124"/>
      <c r="N433" s="151"/>
      <c r="O433" s="109"/>
      <c r="P433" s="109"/>
      <c r="Q433" s="115"/>
      <c r="R433" s="115"/>
      <c r="S433" s="112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13"/>
      <c r="AL433" s="113"/>
      <c r="AM433" s="125"/>
      <c r="AN433" s="125"/>
      <c r="AO433" s="126"/>
      <c r="AP433" s="126"/>
      <c r="AQ433" s="127"/>
      <c r="AR433" s="126"/>
      <c r="AS433" s="113"/>
      <c r="AT433" s="127"/>
      <c r="AU433" s="126"/>
      <c r="AV433" s="113"/>
      <c r="AW433" s="108"/>
      <c r="AX433" s="112">
        <f t="shared" si="342"/>
        <v>0</v>
      </c>
      <c r="AY433" s="115"/>
      <c r="AZ433" s="115"/>
      <c r="BA433" s="115"/>
      <c r="BB433" s="124"/>
      <c r="BC433" s="115"/>
    </row>
    <row r="434" spans="1:55" s="5" customFormat="1" ht="60.75">
      <c r="A434" s="91">
        <v>913</v>
      </c>
      <c r="B434" s="92" t="s">
        <v>338</v>
      </c>
      <c r="C434" s="95"/>
      <c r="D434" s="95"/>
      <c r="E434" s="94"/>
      <c r="F434" s="95"/>
      <c r="G434" s="143">
        <f aca="true" t="shared" si="404" ref="G434:N434">G435+G438+G443+G446</f>
        <v>2072192</v>
      </c>
      <c r="H434" s="143">
        <f t="shared" si="404"/>
        <v>2072192</v>
      </c>
      <c r="I434" s="143">
        <f t="shared" si="404"/>
        <v>0</v>
      </c>
      <c r="J434" s="143">
        <f t="shared" si="404"/>
        <v>143773</v>
      </c>
      <c r="K434" s="143">
        <f t="shared" si="404"/>
        <v>2215965</v>
      </c>
      <c r="L434" s="143">
        <f t="shared" si="404"/>
        <v>0</v>
      </c>
      <c r="M434" s="143"/>
      <c r="N434" s="143">
        <f t="shared" si="404"/>
        <v>2302706</v>
      </c>
      <c r="O434" s="143">
        <f aca="true" t="shared" si="405" ref="O434:V434">O435+O438+O443+O446</f>
        <v>0</v>
      </c>
      <c r="P434" s="143">
        <f t="shared" si="405"/>
        <v>0</v>
      </c>
      <c r="Q434" s="143">
        <f t="shared" si="405"/>
        <v>2302706</v>
      </c>
      <c r="R434" s="143">
        <f t="shared" si="405"/>
        <v>0</v>
      </c>
      <c r="S434" s="143">
        <f>S435+S438+S443+S446</f>
        <v>-678756</v>
      </c>
      <c r="T434" s="143">
        <f t="shared" si="405"/>
        <v>1623950</v>
      </c>
      <c r="U434" s="143">
        <f t="shared" si="405"/>
        <v>0</v>
      </c>
      <c r="V434" s="143">
        <f t="shared" si="405"/>
        <v>1623950</v>
      </c>
      <c r="W434" s="143">
        <f aca="true" t="shared" si="406" ref="W434:AD434">W435+W438+W443+W446</f>
        <v>0</v>
      </c>
      <c r="X434" s="143">
        <f t="shared" si="406"/>
        <v>0</v>
      </c>
      <c r="Y434" s="143">
        <f t="shared" si="406"/>
        <v>1623950</v>
      </c>
      <c r="Z434" s="143">
        <f t="shared" si="406"/>
        <v>1623950</v>
      </c>
      <c r="AA434" s="143">
        <f t="shared" si="406"/>
        <v>0</v>
      </c>
      <c r="AB434" s="143">
        <f t="shared" si="406"/>
        <v>0</v>
      </c>
      <c r="AC434" s="143">
        <f t="shared" si="406"/>
        <v>1623950</v>
      </c>
      <c r="AD434" s="143">
        <f t="shared" si="406"/>
        <v>1623950</v>
      </c>
      <c r="AE434" s="143">
        <f>AE435+AE438+AE443+AE446</f>
        <v>0</v>
      </c>
      <c r="AF434" s="143"/>
      <c r="AG434" s="143">
        <f>AG435+AG438+AG443+AG446</f>
        <v>0</v>
      </c>
      <c r="AH434" s="143">
        <f>AH435+AH438+AH443+AH446</f>
        <v>1623950</v>
      </c>
      <c r="AI434" s="143"/>
      <c r="AJ434" s="143">
        <f>AJ435+AJ438+AJ443+AJ446</f>
        <v>1623950</v>
      </c>
      <c r="AK434" s="143">
        <f>AK435+AK438+AK443+AK446+AK467</f>
        <v>18993</v>
      </c>
      <c r="AL434" s="143">
        <f>AL435+AL438+AL443+AL446+AL467</f>
        <v>0</v>
      </c>
      <c r="AM434" s="143">
        <f>AM435+AM438+AM443+AM446+AM467</f>
        <v>1642943</v>
      </c>
      <c r="AN434" s="143">
        <f>AN435+AN438+AN443+AN446</f>
        <v>0</v>
      </c>
      <c r="AO434" s="143">
        <f>AO435+AO438+AO443+AO446+AO467</f>
        <v>760277</v>
      </c>
      <c r="AP434" s="143">
        <f>AP435+AP438+AP443+AP446+AP467</f>
        <v>384616</v>
      </c>
      <c r="AQ434" s="143">
        <f>AQ435+AQ438+AQ443+AQ446+AQ467</f>
        <v>2403220</v>
      </c>
      <c r="AR434" s="143">
        <f>AR435+AR438+AR443+AR446+AR467</f>
        <v>384616</v>
      </c>
      <c r="AS434" s="144"/>
      <c r="AT434" s="143">
        <f aca="true" t="shared" si="407" ref="AT434:BC434">AT435+AT438+AT443+AT446+AT467</f>
        <v>2403220</v>
      </c>
      <c r="AU434" s="143">
        <f t="shared" si="407"/>
        <v>384616</v>
      </c>
      <c r="AV434" s="143">
        <f t="shared" si="407"/>
        <v>0</v>
      </c>
      <c r="AW434" s="143">
        <f t="shared" si="407"/>
        <v>2403220</v>
      </c>
      <c r="AX434" s="143">
        <f t="shared" si="407"/>
        <v>384616</v>
      </c>
      <c r="AY434" s="143">
        <f t="shared" si="407"/>
        <v>0</v>
      </c>
      <c r="AZ434" s="143">
        <f t="shared" si="407"/>
        <v>39083</v>
      </c>
      <c r="BA434" s="143">
        <f t="shared" si="407"/>
        <v>0</v>
      </c>
      <c r="BB434" s="143">
        <f t="shared" si="407"/>
        <v>2442303</v>
      </c>
      <c r="BC434" s="143">
        <f t="shared" si="407"/>
        <v>384616</v>
      </c>
    </row>
    <row r="435" spans="1:55" s="2" customFormat="1" ht="18.75">
      <c r="A435" s="120"/>
      <c r="B435" s="99" t="s">
        <v>359</v>
      </c>
      <c r="C435" s="100" t="s">
        <v>334</v>
      </c>
      <c r="D435" s="100" t="s">
        <v>321</v>
      </c>
      <c r="E435" s="101"/>
      <c r="F435" s="100"/>
      <c r="G435" s="102">
        <f aca="true" t="shared" si="408" ref="G435:W436">G436</f>
        <v>1038669</v>
      </c>
      <c r="H435" s="102">
        <f t="shared" si="408"/>
        <v>1038669</v>
      </c>
      <c r="I435" s="102">
        <f t="shared" si="408"/>
        <v>0</v>
      </c>
      <c r="J435" s="102">
        <f t="shared" si="408"/>
        <v>9346</v>
      </c>
      <c r="K435" s="102">
        <f t="shared" si="408"/>
        <v>1048015</v>
      </c>
      <c r="L435" s="102">
        <f t="shared" si="408"/>
        <v>0</v>
      </c>
      <c r="M435" s="102"/>
      <c r="N435" s="102">
        <f t="shared" si="408"/>
        <v>1140471</v>
      </c>
      <c r="O435" s="102">
        <f t="shared" si="408"/>
        <v>-68781</v>
      </c>
      <c r="P435" s="102">
        <f t="shared" si="408"/>
        <v>-75065</v>
      </c>
      <c r="Q435" s="102">
        <f t="shared" si="408"/>
        <v>1065406</v>
      </c>
      <c r="R435" s="102">
        <f t="shared" si="408"/>
        <v>0</v>
      </c>
      <c r="S435" s="102">
        <f t="shared" si="408"/>
        <v>-254432</v>
      </c>
      <c r="T435" s="102">
        <f t="shared" si="408"/>
        <v>810974</v>
      </c>
      <c r="U435" s="102">
        <f t="shared" si="408"/>
        <v>0</v>
      </c>
      <c r="V435" s="102">
        <f t="shared" si="408"/>
        <v>829171</v>
      </c>
      <c r="W435" s="102">
        <f t="shared" si="408"/>
        <v>0</v>
      </c>
      <c r="X435" s="102">
        <f aca="true" t="shared" si="409" ref="W435:AM436">X436</f>
        <v>0</v>
      </c>
      <c r="Y435" s="102">
        <f t="shared" si="409"/>
        <v>810974</v>
      </c>
      <c r="Z435" s="102">
        <f t="shared" si="409"/>
        <v>829171</v>
      </c>
      <c r="AA435" s="102">
        <f t="shared" si="409"/>
        <v>0</v>
      </c>
      <c r="AB435" s="102">
        <f t="shared" si="409"/>
        <v>0</v>
      </c>
      <c r="AC435" s="102">
        <f t="shared" si="409"/>
        <v>810974</v>
      </c>
      <c r="AD435" s="102">
        <f t="shared" si="409"/>
        <v>829171</v>
      </c>
      <c r="AE435" s="102">
        <f t="shared" si="409"/>
        <v>0</v>
      </c>
      <c r="AF435" s="102"/>
      <c r="AG435" s="102">
        <f t="shared" si="409"/>
        <v>0</v>
      </c>
      <c r="AH435" s="102">
        <f t="shared" si="409"/>
        <v>810974</v>
      </c>
      <c r="AI435" s="102"/>
      <c r="AJ435" s="102">
        <f t="shared" si="409"/>
        <v>829171</v>
      </c>
      <c r="AK435" s="102">
        <f t="shared" si="409"/>
        <v>0</v>
      </c>
      <c r="AL435" s="102">
        <f t="shared" si="409"/>
        <v>0</v>
      </c>
      <c r="AM435" s="102">
        <f t="shared" si="409"/>
        <v>810974</v>
      </c>
      <c r="AN435" s="102">
        <f aca="true" t="shared" si="410" ref="AK435:AR436">AN436</f>
        <v>0</v>
      </c>
      <c r="AO435" s="102">
        <f t="shared" si="410"/>
        <v>148885</v>
      </c>
      <c r="AP435" s="102">
        <f t="shared" si="410"/>
        <v>16008</v>
      </c>
      <c r="AQ435" s="102">
        <f t="shared" si="410"/>
        <v>959859</v>
      </c>
      <c r="AR435" s="102">
        <f t="shared" si="410"/>
        <v>16008</v>
      </c>
      <c r="AS435" s="136"/>
      <c r="AT435" s="102">
        <f>AT436</f>
        <v>959859</v>
      </c>
      <c r="AU435" s="102">
        <f aca="true" t="shared" si="411" ref="AU435:BC436">AU436</f>
        <v>16008</v>
      </c>
      <c r="AV435" s="102">
        <f t="shared" si="411"/>
        <v>0</v>
      </c>
      <c r="AW435" s="102">
        <f t="shared" si="411"/>
        <v>959859</v>
      </c>
      <c r="AX435" s="102">
        <f t="shared" si="411"/>
        <v>16008</v>
      </c>
      <c r="AY435" s="102">
        <f t="shared" si="411"/>
        <v>0</v>
      </c>
      <c r="AZ435" s="102">
        <f t="shared" si="411"/>
        <v>0</v>
      </c>
      <c r="BA435" s="102">
        <f t="shared" si="411"/>
        <v>0</v>
      </c>
      <c r="BB435" s="102">
        <f t="shared" si="411"/>
        <v>959859</v>
      </c>
      <c r="BC435" s="102">
        <f t="shared" si="411"/>
        <v>16008</v>
      </c>
    </row>
    <row r="436" spans="1:55" ht="16.5">
      <c r="A436" s="104"/>
      <c r="B436" s="105" t="s">
        <v>360</v>
      </c>
      <c r="C436" s="106" t="s">
        <v>334</v>
      </c>
      <c r="D436" s="106" t="s">
        <v>321</v>
      </c>
      <c r="E436" s="111" t="s">
        <v>446</v>
      </c>
      <c r="F436" s="106"/>
      <c r="G436" s="108">
        <f t="shared" si="408"/>
        <v>1038669</v>
      </c>
      <c r="H436" s="108">
        <f t="shared" si="408"/>
        <v>1038669</v>
      </c>
      <c r="I436" s="108">
        <f t="shared" si="408"/>
        <v>0</v>
      </c>
      <c r="J436" s="108">
        <f t="shared" si="408"/>
        <v>9346</v>
      </c>
      <c r="K436" s="108">
        <f t="shared" si="408"/>
        <v>1048015</v>
      </c>
      <c r="L436" s="108">
        <f t="shared" si="408"/>
        <v>0</v>
      </c>
      <c r="M436" s="108"/>
      <c r="N436" s="108">
        <f t="shared" si="408"/>
        <v>1140471</v>
      </c>
      <c r="O436" s="108">
        <f t="shared" si="408"/>
        <v>-68781</v>
      </c>
      <c r="P436" s="108">
        <f t="shared" si="408"/>
        <v>-75065</v>
      </c>
      <c r="Q436" s="108">
        <f t="shared" si="408"/>
        <v>1065406</v>
      </c>
      <c r="R436" s="108">
        <f t="shared" si="408"/>
        <v>0</v>
      </c>
      <c r="S436" s="108">
        <f t="shared" si="408"/>
        <v>-254432</v>
      </c>
      <c r="T436" s="108">
        <f t="shared" si="408"/>
        <v>810974</v>
      </c>
      <c r="U436" s="108">
        <f t="shared" si="408"/>
        <v>0</v>
      </c>
      <c r="V436" s="108">
        <f t="shared" si="408"/>
        <v>829171</v>
      </c>
      <c r="W436" s="108">
        <f t="shared" si="409"/>
        <v>0</v>
      </c>
      <c r="X436" s="108">
        <f t="shared" si="409"/>
        <v>0</v>
      </c>
      <c r="Y436" s="108">
        <f t="shared" si="409"/>
        <v>810974</v>
      </c>
      <c r="Z436" s="108">
        <f t="shared" si="409"/>
        <v>829171</v>
      </c>
      <c r="AA436" s="108">
        <f t="shared" si="409"/>
        <v>0</v>
      </c>
      <c r="AB436" s="108">
        <f t="shared" si="409"/>
        <v>0</v>
      </c>
      <c r="AC436" s="108">
        <f t="shared" si="409"/>
        <v>810974</v>
      </c>
      <c r="AD436" s="108">
        <f t="shared" si="409"/>
        <v>829171</v>
      </c>
      <c r="AE436" s="108">
        <f t="shared" si="409"/>
        <v>0</v>
      </c>
      <c r="AF436" s="108"/>
      <c r="AG436" s="108">
        <f t="shared" si="409"/>
        <v>0</v>
      </c>
      <c r="AH436" s="108">
        <f t="shared" si="409"/>
        <v>810974</v>
      </c>
      <c r="AI436" s="108"/>
      <c r="AJ436" s="108">
        <f t="shared" si="409"/>
        <v>829171</v>
      </c>
      <c r="AK436" s="108">
        <f t="shared" si="410"/>
        <v>0</v>
      </c>
      <c r="AL436" s="108">
        <f t="shared" si="410"/>
        <v>0</v>
      </c>
      <c r="AM436" s="108">
        <f t="shared" si="410"/>
        <v>810974</v>
      </c>
      <c r="AN436" s="108">
        <f t="shared" si="410"/>
        <v>0</v>
      </c>
      <c r="AO436" s="108">
        <f t="shared" si="410"/>
        <v>148885</v>
      </c>
      <c r="AP436" s="108">
        <f t="shared" si="410"/>
        <v>16008</v>
      </c>
      <c r="AQ436" s="108">
        <f t="shared" si="410"/>
        <v>959859</v>
      </c>
      <c r="AR436" s="108">
        <f t="shared" si="410"/>
        <v>16008</v>
      </c>
      <c r="AS436" s="113"/>
      <c r="AT436" s="108">
        <f>AT437</f>
        <v>959859</v>
      </c>
      <c r="AU436" s="108">
        <f t="shared" si="411"/>
        <v>16008</v>
      </c>
      <c r="AV436" s="108">
        <f t="shared" si="411"/>
        <v>0</v>
      </c>
      <c r="AW436" s="108">
        <f t="shared" si="411"/>
        <v>959859</v>
      </c>
      <c r="AX436" s="108">
        <f t="shared" si="411"/>
        <v>16008</v>
      </c>
      <c r="AY436" s="108">
        <f t="shared" si="411"/>
        <v>0</v>
      </c>
      <c r="AZ436" s="108">
        <f t="shared" si="411"/>
        <v>0</v>
      </c>
      <c r="BA436" s="108">
        <f t="shared" si="411"/>
        <v>0</v>
      </c>
      <c r="BB436" s="108">
        <f t="shared" si="411"/>
        <v>959859</v>
      </c>
      <c r="BC436" s="108">
        <f t="shared" si="411"/>
        <v>16008</v>
      </c>
    </row>
    <row r="437" spans="1:55" ht="33">
      <c r="A437" s="104"/>
      <c r="B437" s="105" t="s">
        <v>328</v>
      </c>
      <c r="C437" s="106" t="s">
        <v>334</v>
      </c>
      <c r="D437" s="106" t="s">
        <v>321</v>
      </c>
      <c r="E437" s="111" t="s">
        <v>446</v>
      </c>
      <c r="F437" s="106" t="s">
        <v>329</v>
      </c>
      <c r="G437" s="108">
        <f>H437+I437</f>
        <v>1038669</v>
      </c>
      <c r="H437" s="108">
        <f>887517+128902+22250</f>
        <v>1038669</v>
      </c>
      <c r="I437" s="108"/>
      <c r="J437" s="112">
        <f>K437-G437</f>
        <v>9346</v>
      </c>
      <c r="K437" s="112">
        <v>1048015</v>
      </c>
      <c r="L437" s="112"/>
      <c r="M437" s="112"/>
      <c r="N437" s="108">
        <v>1140471</v>
      </c>
      <c r="O437" s="112">
        <v>-68781</v>
      </c>
      <c r="P437" s="112">
        <v>-75065</v>
      </c>
      <c r="Q437" s="112">
        <f>P437+N437</f>
        <v>1065406</v>
      </c>
      <c r="R437" s="112"/>
      <c r="S437" s="112">
        <f>T437-Q437</f>
        <v>-254432</v>
      </c>
      <c r="T437" s="112">
        <v>810974</v>
      </c>
      <c r="U437" s="112"/>
      <c r="V437" s="112">
        <v>829171</v>
      </c>
      <c r="W437" s="112"/>
      <c r="X437" s="112"/>
      <c r="Y437" s="112">
        <f>W437+T437</f>
        <v>810974</v>
      </c>
      <c r="Z437" s="112">
        <f>X437+V437</f>
        <v>829171</v>
      </c>
      <c r="AA437" s="112"/>
      <c r="AB437" s="112"/>
      <c r="AC437" s="112">
        <f>AA437+Y437</f>
        <v>810974</v>
      </c>
      <c r="AD437" s="112">
        <f>AB437+Z437</f>
        <v>829171</v>
      </c>
      <c r="AE437" s="112"/>
      <c r="AF437" s="112"/>
      <c r="AG437" s="112"/>
      <c r="AH437" s="112">
        <f>AE437+AC437</f>
        <v>810974</v>
      </c>
      <c r="AI437" s="112"/>
      <c r="AJ437" s="112">
        <f>AG437+AD437</f>
        <v>829171</v>
      </c>
      <c r="AK437" s="113"/>
      <c r="AL437" s="113"/>
      <c r="AM437" s="112">
        <f>AK437+AH437</f>
        <v>810974</v>
      </c>
      <c r="AN437" s="112">
        <f>AI437</f>
        <v>0</v>
      </c>
      <c r="AO437" s="112">
        <f>AQ437-AM437</f>
        <v>148885</v>
      </c>
      <c r="AP437" s="112">
        <f>AR437-AN437</f>
        <v>16008</v>
      </c>
      <c r="AQ437" s="112">
        <f>919942+39917</f>
        <v>959859</v>
      </c>
      <c r="AR437" s="112">
        <v>16008</v>
      </c>
      <c r="AS437" s="113"/>
      <c r="AT437" s="112">
        <f>919942+39917</f>
        <v>959859</v>
      </c>
      <c r="AU437" s="112">
        <v>16008</v>
      </c>
      <c r="AV437" s="113"/>
      <c r="AW437" s="108">
        <f>AT437+AV437</f>
        <v>959859</v>
      </c>
      <c r="AX437" s="112">
        <f>AU437</f>
        <v>16008</v>
      </c>
      <c r="AY437" s="115"/>
      <c r="AZ437" s="115"/>
      <c r="BA437" s="115"/>
      <c r="BB437" s="112">
        <f>AW437+AY437+AZ437+BA437</f>
        <v>959859</v>
      </c>
      <c r="BC437" s="112">
        <f>AX437+AY437</f>
        <v>16008</v>
      </c>
    </row>
    <row r="438" spans="1:55" s="2" customFormat="1" ht="18.75">
      <c r="A438" s="120"/>
      <c r="B438" s="99" t="s">
        <v>352</v>
      </c>
      <c r="C438" s="100" t="s">
        <v>334</v>
      </c>
      <c r="D438" s="100" t="s">
        <v>322</v>
      </c>
      <c r="E438" s="101"/>
      <c r="F438" s="100"/>
      <c r="G438" s="102">
        <f aca="true" t="shared" si="412" ref="G438:L438">G439+G441</f>
        <v>825575</v>
      </c>
      <c r="H438" s="102">
        <f t="shared" si="412"/>
        <v>825575</v>
      </c>
      <c r="I438" s="102">
        <f t="shared" si="412"/>
        <v>0</v>
      </c>
      <c r="J438" s="102">
        <f>J439+J441</f>
        <v>117999</v>
      </c>
      <c r="K438" s="102">
        <f t="shared" si="412"/>
        <v>943574</v>
      </c>
      <c r="L438" s="102">
        <f t="shared" si="412"/>
        <v>0</v>
      </c>
      <c r="M438" s="102"/>
      <c r="N438" s="102">
        <f aca="true" t="shared" si="413" ref="N438:V438">N439+N441</f>
        <v>1050165</v>
      </c>
      <c r="O438" s="102">
        <f t="shared" si="413"/>
        <v>-144415</v>
      </c>
      <c r="P438" s="102">
        <f t="shared" si="413"/>
        <v>-157319</v>
      </c>
      <c r="Q438" s="102">
        <f t="shared" si="413"/>
        <v>892846</v>
      </c>
      <c r="R438" s="102">
        <f t="shared" si="413"/>
        <v>0</v>
      </c>
      <c r="S438" s="102">
        <f t="shared" si="413"/>
        <v>-225028</v>
      </c>
      <c r="T438" s="102">
        <f t="shared" si="413"/>
        <v>667818</v>
      </c>
      <c r="U438" s="102">
        <f t="shared" si="413"/>
        <v>0</v>
      </c>
      <c r="V438" s="102">
        <f t="shared" si="413"/>
        <v>686015</v>
      </c>
      <c r="W438" s="102">
        <f aca="true" t="shared" si="414" ref="W438:AD438">W439+W441</f>
        <v>0</v>
      </c>
      <c r="X438" s="102">
        <f t="shared" si="414"/>
        <v>0</v>
      </c>
      <c r="Y438" s="102">
        <f t="shared" si="414"/>
        <v>667818</v>
      </c>
      <c r="Z438" s="102">
        <f t="shared" si="414"/>
        <v>686015</v>
      </c>
      <c r="AA438" s="102">
        <f t="shared" si="414"/>
        <v>2622</v>
      </c>
      <c r="AB438" s="102">
        <f t="shared" si="414"/>
        <v>2622</v>
      </c>
      <c r="AC438" s="102">
        <f t="shared" si="414"/>
        <v>670440</v>
      </c>
      <c r="AD438" s="102">
        <f t="shared" si="414"/>
        <v>688637</v>
      </c>
      <c r="AE438" s="102">
        <f>AE439+AE441</f>
        <v>0</v>
      </c>
      <c r="AF438" s="102"/>
      <c r="AG438" s="102">
        <f>AG439+AG441</f>
        <v>0</v>
      </c>
      <c r="AH438" s="102">
        <f>AH439+AH441</f>
        <v>670440</v>
      </c>
      <c r="AI438" s="102"/>
      <c r="AJ438" s="102">
        <f aca="true" t="shared" si="415" ref="AJ438:AO438">AJ439+AJ441</f>
        <v>688637</v>
      </c>
      <c r="AK438" s="102">
        <f t="shared" si="415"/>
        <v>0</v>
      </c>
      <c r="AL438" s="102">
        <f t="shared" si="415"/>
        <v>0</v>
      </c>
      <c r="AM438" s="102">
        <f t="shared" si="415"/>
        <v>670440</v>
      </c>
      <c r="AN438" s="102">
        <f t="shared" si="415"/>
        <v>0</v>
      </c>
      <c r="AO438" s="102">
        <f t="shared" si="415"/>
        <v>157492</v>
      </c>
      <c r="AP438" s="102">
        <f>AP439+AP441</f>
        <v>0</v>
      </c>
      <c r="AQ438" s="102">
        <f>AQ439+AQ441</f>
        <v>827932</v>
      </c>
      <c r="AR438" s="102">
        <f>AR439+AR441</f>
        <v>0</v>
      </c>
      <c r="AS438" s="136"/>
      <c r="AT438" s="102">
        <f aca="true" t="shared" si="416" ref="AT438:BC438">AT439+AT441</f>
        <v>827932</v>
      </c>
      <c r="AU438" s="102">
        <f t="shared" si="416"/>
        <v>0</v>
      </c>
      <c r="AV438" s="102">
        <f t="shared" si="416"/>
        <v>0</v>
      </c>
      <c r="AW438" s="102">
        <f t="shared" si="416"/>
        <v>827932</v>
      </c>
      <c r="AX438" s="102">
        <f t="shared" si="416"/>
        <v>0</v>
      </c>
      <c r="AY438" s="102">
        <f t="shared" si="416"/>
        <v>0</v>
      </c>
      <c r="AZ438" s="102">
        <f t="shared" si="416"/>
        <v>0</v>
      </c>
      <c r="BA438" s="102">
        <f t="shared" si="416"/>
        <v>0</v>
      </c>
      <c r="BB438" s="102">
        <f t="shared" si="416"/>
        <v>827932</v>
      </c>
      <c r="BC438" s="102">
        <f t="shared" si="416"/>
        <v>0</v>
      </c>
    </row>
    <row r="439" spans="1:55" ht="33">
      <c r="A439" s="104"/>
      <c r="B439" s="105" t="s">
        <v>89</v>
      </c>
      <c r="C439" s="106" t="s">
        <v>334</v>
      </c>
      <c r="D439" s="106" t="s">
        <v>322</v>
      </c>
      <c r="E439" s="111" t="s">
        <v>447</v>
      </c>
      <c r="F439" s="106"/>
      <c r="G439" s="108">
        <f aca="true" t="shared" si="417" ref="G439:AR439">G440</f>
        <v>561190</v>
      </c>
      <c r="H439" s="108">
        <f t="shared" si="417"/>
        <v>561190</v>
      </c>
      <c r="I439" s="108">
        <f t="shared" si="417"/>
        <v>0</v>
      </c>
      <c r="J439" s="108">
        <f t="shared" si="417"/>
        <v>82602</v>
      </c>
      <c r="K439" s="108">
        <f t="shared" si="417"/>
        <v>643792</v>
      </c>
      <c r="L439" s="108">
        <f t="shared" si="417"/>
        <v>0</v>
      </c>
      <c r="M439" s="108"/>
      <c r="N439" s="108">
        <f t="shared" si="417"/>
        <v>725963</v>
      </c>
      <c r="O439" s="108">
        <f t="shared" si="417"/>
        <v>-119300</v>
      </c>
      <c r="P439" s="108">
        <f t="shared" si="417"/>
        <v>-130548</v>
      </c>
      <c r="Q439" s="108">
        <f t="shared" si="417"/>
        <v>595415</v>
      </c>
      <c r="R439" s="108">
        <f t="shared" si="417"/>
        <v>0</v>
      </c>
      <c r="S439" s="108">
        <f t="shared" si="417"/>
        <v>-141282</v>
      </c>
      <c r="T439" s="108">
        <f t="shared" si="417"/>
        <v>454133</v>
      </c>
      <c r="U439" s="108">
        <f t="shared" si="417"/>
        <v>0</v>
      </c>
      <c r="V439" s="108">
        <f t="shared" si="417"/>
        <v>472330</v>
      </c>
      <c r="W439" s="108">
        <f t="shared" si="417"/>
        <v>0</v>
      </c>
      <c r="X439" s="108">
        <f t="shared" si="417"/>
        <v>0</v>
      </c>
      <c r="Y439" s="108">
        <f t="shared" si="417"/>
        <v>454133</v>
      </c>
      <c r="Z439" s="108">
        <f t="shared" si="417"/>
        <v>472330</v>
      </c>
      <c r="AA439" s="108">
        <f t="shared" si="417"/>
        <v>2622</v>
      </c>
      <c r="AB439" s="108">
        <f t="shared" si="417"/>
        <v>2622</v>
      </c>
      <c r="AC439" s="108">
        <f t="shared" si="417"/>
        <v>456755</v>
      </c>
      <c r="AD439" s="108">
        <f t="shared" si="417"/>
        <v>474952</v>
      </c>
      <c r="AE439" s="108">
        <f t="shared" si="417"/>
        <v>0</v>
      </c>
      <c r="AF439" s="108"/>
      <c r="AG439" s="108">
        <f t="shared" si="417"/>
        <v>0</v>
      </c>
      <c r="AH439" s="108">
        <f t="shared" si="417"/>
        <v>456755</v>
      </c>
      <c r="AI439" s="108"/>
      <c r="AJ439" s="108">
        <f t="shared" si="417"/>
        <v>474952</v>
      </c>
      <c r="AK439" s="108">
        <f t="shared" si="417"/>
        <v>0</v>
      </c>
      <c r="AL439" s="108">
        <f t="shared" si="417"/>
        <v>0</v>
      </c>
      <c r="AM439" s="108">
        <f t="shared" si="417"/>
        <v>456755</v>
      </c>
      <c r="AN439" s="108">
        <f t="shared" si="417"/>
        <v>0</v>
      </c>
      <c r="AO439" s="108">
        <f t="shared" si="417"/>
        <v>165837</v>
      </c>
      <c r="AP439" s="108">
        <f t="shared" si="417"/>
        <v>0</v>
      </c>
      <c r="AQ439" s="108">
        <f t="shared" si="417"/>
        <v>622592</v>
      </c>
      <c r="AR439" s="108">
        <f t="shared" si="417"/>
        <v>0</v>
      </c>
      <c r="AS439" s="113"/>
      <c r="AT439" s="108">
        <f aca="true" t="shared" si="418" ref="AT439:BC439">AT440</f>
        <v>622592</v>
      </c>
      <c r="AU439" s="108">
        <f t="shared" si="418"/>
        <v>0</v>
      </c>
      <c r="AV439" s="108">
        <f t="shared" si="418"/>
        <v>0</v>
      </c>
      <c r="AW439" s="108">
        <f t="shared" si="418"/>
        <v>622592</v>
      </c>
      <c r="AX439" s="108">
        <f t="shared" si="418"/>
        <v>0</v>
      </c>
      <c r="AY439" s="108">
        <f t="shared" si="418"/>
        <v>0</v>
      </c>
      <c r="AZ439" s="108">
        <f t="shared" si="418"/>
        <v>0</v>
      </c>
      <c r="BA439" s="108">
        <f t="shared" si="418"/>
        <v>0</v>
      </c>
      <c r="BB439" s="108">
        <f t="shared" si="418"/>
        <v>622592</v>
      </c>
      <c r="BC439" s="108">
        <f t="shared" si="418"/>
        <v>0</v>
      </c>
    </row>
    <row r="440" spans="1:55" ht="33">
      <c r="A440" s="104"/>
      <c r="B440" s="105" t="s">
        <v>328</v>
      </c>
      <c r="C440" s="106" t="s">
        <v>334</v>
      </c>
      <c r="D440" s="106" t="s">
        <v>322</v>
      </c>
      <c r="E440" s="111" t="s">
        <v>447</v>
      </c>
      <c r="F440" s="106" t="s">
        <v>329</v>
      </c>
      <c r="G440" s="108">
        <f>H440+I440</f>
        <v>561190</v>
      </c>
      <c r="H440" s="108">
        <f>558440+2750</f>
        <v>561190</v>
      </c>
      <c r="I440" s="108"/>
      <c r="J440" s="112">
        <f>K440-G440</f>
        <v>82602</v>
      </c>
      <c r="K440" s="112">
        <v>643792</v>
      </c>
      <c r="L440" s="112"/>
      <c r="M440" s="112"/>
      <c r="N440" s="108">
        <v>725963</v>
      </c>
      <c r="O440" s="112">
        <v>-119300</v>
      </c>
      <c r="P440" s="112">
        <v>-130548</v>
      </c>
      <c r="Q440" s="112">
        <f>P440+N440</f>
        <v>595415</v>
      </c>
      <c r="R440" s="112"/>
      <c r="S440" s="112">
        <f>T440-Q440</f>
        <v>-141282</v>
      </c>
      <c r="T440" s="112">
        <v>454133</v>
      </c>
      <c r="U440" s="112"/>
      <c r="V440" s="112">
        <v>472330</v>
      </c>
      <c r="W440" s="112"/>
      <c r="X440" s="112"/>
      <c r="Y440" s="112">
        <f>W440+T440</f>
        <v>454133</v>
      </c>
      <c r="Z440" s="112">
        <f>X440+V440</f>
        <v>472330</v>
      </c>
      <c r="AA440" s="112">
        <v>2622</v>
      </c>
      <c r="AB440" s="112">
        <v>2622</v>
      </c>
      <c r="AC440" s="112">
        <f>AA440+Y440</f>
        <v>456755</v>
      </c>
      <c r="AD440" s="112">
        <f>AB440+Z440</f>
        <v>474952</v>
      </c>
      <c r="AE440" s="112"/>
      <c r="AF440" s="112"/>
      <c r="AG440" s="112"/>
      <c r="AH440" s="112">
        <f>AE440+AC440</f>
        <v>456755</v>
      </c>
      <c r="AI440" s="112"/>
      <c r="AJ440" s="112">
        <f>AG440+AD440</f>
        <v>474952</v>
      </c>
      <c r="AK440" s="113"/>
      <c r="AL440" s="113"/>
      <c r="AM440" s="112">
        <f>AK440+AH440</f>
        <v>456755</v>
      </c>
      <c r="AN440" s="112">
        <f>AI440</f>
        <v>0</v>
      </c>
      <c r="AO440" s="112">
        <f>AQ440-AM440</f>
        <v>165837</v>
      </c>
      <c r="AP440" s="112">
        <f>AR440-AN440</f>
        <v>0</v>
      </c>
      <c r="AQ440" s="112">
        <v>622592</v>
      </c>
      <c r="AR440" s="112"/>
      <c r="AS440" s="113"/>
      <c r="AT440" s="112">
        <v>622592</v>
      </c>
      <c r="AU440" s="112"/>
      <c r="AV440" s="113"/>
      <c r="AW440" s="108">
        <f>AT440+AV440</f>
        <v>622592</v>
      </c>
      <c r="AX440" s="112">
        <f>AU440</f>
        <v>0</v>
      </c>
      <c r="AY440" s="115"/>
      <c r="AZ440" s="115"/>
      <c r="BA440" s="115"/>
      <c r="BB440" s="112">
        <f>AW440+AY440+AZ440+BA440</f>
        <v>622592</v>
      </c>
      <c r="BC440" s="109">
        <f>AX440+AY440</f>
        <v>0</v>
      </c>
    </row>
    <row r="441" spans="1:55" ht="33">
      <c r="A441" s="104"/>
      <c r="B441" s="105" t="s">
        <v>353</v>
      </c>
      <c r="C441" s="106" t="s">
        <v>334</v>
      </c>
      <c r="D441" s="106" t="s">
        <v>322</v>
      </c>
      <c r="E441" s="111" t="s">
        <v>439</v>
      </c>
      <c r="F441" s="106"/>
      <c r="G441" s="108">
        <f aca="true" t="shared" si="419" ref="G441:AR441">G442</f>
        <v>264385</v>
      </c>
      <c r="H441" s="108">
        <f t="shared" si="419"/>
        <v>264385</v>
      </c>
      <c r="I441" s="108">
        <f t="shared" si="419"/>
        <v>0</v>
      </c>
      <c r="J441" s="108">
        <f t="shared" si="419"/>
        <v>35397</v>
      </c>
      <c r="K441" s="108">
        <f t="shared" si="419"/>
        <v>299782</v>
      </c>
      <c r="L441" s="108">
        <f t="shared" si="419"/>
        <v>0</v>
      </c>
      <c r="M441" s="108"/>
      <c r="N441" s="108">
        <f t="shared" si="419"/>
        <v>324202</v>
      </c>
      <c r="O441" s="108">
        <f t="shared" si="419"/>
        <v>-25115</v>
      </c>
      <c r="P441" s="108">
        <f t="shared" si="419"/>
        <v>-26771</v>
      </c>
      <c r="Q441" s="108">
        <f t="shared" si="419"/>
        <v>297431</v>
      </c>
      <c r="R441" s="108">
        <f t="shared" si="419"/>
        <v>0</v>
      </c>
      <c r="S441" s="108">
        <f t="shared" si="419"/>
        <v>-83746</v>
      </c>
      <c r="T441" s="108">
        <f t="shared" si="419"/>
        <v>213685</v>
      </c>
      <c r="U441" s="108">
        <f t="shared" si="419"/>
        <v>0</v>
      </c>
      <c r="V441" s="108">
        <f t="shared" si="419"/>
        <v>213685</v>
      </c>
      <c r="W441" s="108">
        <f t="shared" si="419"/>
        <v>0</v>
      </c>
      <c r="X441" s="108">
        <f t="shared" si="419"/>
        <v>0</v>
      </c>
      <c r="Y441" s="108">
        <f t="shared" si="419"/>
        <v>213685</v>
      </c>
      <c r="Z441" s="108">
        <f t="shared" si="419"/>
        <v>213685</v>
      </c>
      <c r="AA441" s="108">
        <f t="shared" si="419"/>
        <v>0</v>
      </c>
      <c r="AB441" s="108">
        <f t="shared" si="419"/>
        <v>0</v>
      </c>
      <c r="AC441" s="108">
        <f t="shared" si="419"/>
        <v>213685</v>
      </c>
      <c r="AD441" s="108">
        <f t="shared" si="419"/>
        <v>213685</v>
      </c>
      <c r="AE441" s="108">
        <f t="shared" si="419"/>
        <v>0</v>
      </c>
      <c r="AF441" s="108"/>
      <c r="AG441" s="108">
        <f t="shared" si="419"/>
        <v>0</v>
      </c>
      <c r="AH441" s="108">
        <f t="shared" si="419"/>
        <v>213685</v>
      </c>
      <c r="AI441" s="108"/>
      <c r="AJ441" s="108">
        <f t="shared" si="419"/>
        <v>213685</v>
      </c>
      <c r="AK441" s="108">
        <f t="shared" si="419"/>
        <v>0</v>
      </c>
      <c r="AL441" s="108">
        <f t="shared" si="419"/>
        <v>0</v>
      </c>
      <c r="AM441" s="108">
        <f t="shared" si="419"/>
        <v>213685</v>
      </c>
      <c r="AN441" s="108">
        <f t="shared" si="419"/>
        <v>0</v>
      </c>
      <c r="AO441" s="108">
        <f t="shared" si="419"/>
        <v>-8345</v>
      </c>
      <c r="AP441" s="108">
        <f t="shared" si="419"/>
        <v>0</v>
      </c>
      <c r="AQ441" s="108">
        <f t="shared" si="419"/>
        <v>205340</v>
      </c>
      <c r="AR441" s="108">
        <f t="shared" si="419"/>
        <v>0</v>
      </c>
      <c r="AS441" s="113"/>
      <c r="AT441" s="108">
        <f aca="true" t="shared" si="420" ref="AT441:BC441">AT442</f>
        <v>205340</v>
      </c>
      <c r="AU441" s="108">
        <f t="shared" si="420"/>
        <v>0</v>
      </c>
      <c r="AV441" s="108">
        <f t="shared" si="420"/>
        <v>0</v>
      </c>
      <c r="AW441" s="108">
        <f t="shared" si="420"/>
        <v>205340</v>
      </c>
      <c r="AX441" s="108">
        <f t="shared" si="420"/>
        <v>0</v>
      </c>
      <c r="AY441" s="108">
        <f t="shared" si="420"/>
        <v>0</v>
      </c>
      <c r="AZ441" s="108">
        <f t="shared" si="420"/>
        <v>0</v>
      </c>
      <c r="BA441" s="108">
        <f t="shared" si="420"/>
        <v>0</v>
      </c>
      <c r="BB441" s="108">
        <f t="shared" si="420"/>
        <v>205340</v>
      </c>
      <c r="BC441" s="108">
        <f t="shared" si="420"/>
        <v>0</v>
      </c>
    </row>
    <row r="442" spans="1:55" ht="33">
      <c r="A442" s="104"/>
      <c r="B442" s="105" t="s">
        <v>328</v>
      </c>
      <c r="C442" s="106" t="s">
        <v>334</v>
      </c>
      <c r="D442" s="106" t="s">
        <v>322</v>
      </c>
      <c r="E442" s="111" t="s">
        <v>439</v>
      </c>
      <c r="F442" s="106" t="s">
        <v>329</v>
      </c>
      <c r="G442" s="108">
        <f>H442+I442</f>
        <v>264385</v>
      </c>
      <c r="H442" s="108">
        <v>264385</v>
      </c>
      <c r="I442" s="108"/>
      <c r="J442" s="112">
        <f>K442-G442</f>
        <v>35397</v>
      </c>
      <c r="K442" s="112">
        <v>299782</v>
      </c>
      <c r="L442" s="112"/>
      <c r="M442" s="112"/>
      <c r="N442" s="108">
        <v>324202</v>
      </c>
      <c r="O442" s="112">
        <v>-25115</v>
      </c>
      <c r="P442" s="112">
        <v>-26771</v>
      </c>
      <c r="Q442" s="112">
        <f>P442+N442</f>
        <v>297431</v>
      </c>
      <c r="R442" s="112"/>
      <c r="S442" s="112">
        <f>T442-Q442</f>
        <v>-83746</v>
      </c>
      <c r="T442" s="112">
        <v>213685</v>
      </c>
      <c r="U442" s="112"/>
      <c r="V442" s="112">
        <v>213685</v>
      </c>
      <c r="W442" s="112"/>
      <c r="X442" s="112"/>
      <c r="Y442" s="112">
        <f>W442+T442</f>
        <v>213685</v>
      </c>
      <c r="Z442" s="112">
        <f>X442+V442</f>
        <v>213685</v>
      </c>
      <c r="AA442" s="112"/>
      <c r="AB442" s="112"/>
      <c r="AC442" s="112">
        <f>AA442+Y442</f>
        <v>213685</v>
      </c>
      <c r="AD442" s="112">
        <f>AB442+Z442</f>
        <v>213685</v>
      </c>
      <c r="AE442" s="112"/>
      <c r="AF442" s="112"/>
      <c r="AG442" s="112"/>
      <c r="AH442" s="112">
        <f>AE442+AC442</f>
        <v>213685</v>
      </c>
      <c r="AI442" s="112"/>
      <c r="AJ442" s="112">
        <f>AG442+AD442</f>
        <v>213685</v>
      </c>
      <c r="AK442" s="113"/>
      <c r="AL442" s="113"/>
      <c r="AM442" s="112">
        <f>AK442+AH442</f>
        <v>213685</v>
      </c>
      <c r="AN442" s="112">
        <f>AI442</f>
        <v>0</v>
      </c>
      <c r="AO442" s="112">
        <f>AQ442-AM442</f>
        <v>-8345</v>
      </c>
      <c r="AP442" s="112">
        <f>AR442-AN442</f>
        <v>0</v>
      </c>
      <c r="AQ442" s="112">
        <v>205340</v>
      </c>
      <c r="AR442" s="112"/>
      <c r="AS442" s="113"/>
      <c r="AT442" s="112">
        <v>205340</v>
      </c>
      <c r="AU442" s="112"/>
      <c r="AV442" s="113"/>
      <c r="AW442" s="108">
        <f>AT442+AV442</f>
        <v>205340</v>
      </c>
      <c r="AX442" s="112">
        <f>AU442</f>
        <v>0</v>
      </c>
      <c r="AY442" s="115"/>
      <c r="AZ442" s="115"/>
      <c r="BA442" s="115"/>
      <c r="BB442" s="112">
        <f>AW442+AY442+AZ442+BA442</f>
        <v>205340</v>
      </c>
      <c r="BC442" s="109">
        <f>AX442+AY442</f>
        <v>0</v>
      </c>
    </row>
    <row r="443" spans="1:55" s="2" customFormat="1" ht="37.5">
      <c r="A443" s="120"/>
      <c r="B443" s="99" t="s">
        <v>313</v>
      </c>
      <c r="C443" s="100" t="s">
        <v>334</v>
      </c>
      <c r="D443" s="100" t="s">
        <v>334</v>
      </c>
      <c r="E443" s="101"/>
      <c r="F443" s="100"/>
      <c r="G443" s="102">
        <f aca="true" t="shared" si="421" ref="G443:W444">G444</f>
        <v>5192</v>
      </c>
      <c r="H443" s="102">
        <f t="shared" si="421"/>
        <v>5192</v>
      </c>
      <c r="I443" s="102">
        <f t="shared" si="421"/>
        <v>0</v>
      </c>
      <c r="J443" s="102">
        <f t="shared" si="421"/>
        <v>8701</v>
      </c>
      <c r="K443" s="102">
        <f t="shared" si="421"/>
        <v>13893</v>
      </c>
      <c r="L443" s="102">
        <f t="shared" si="421"/>
        <v>0</v>
      </c>
      <c r="M443" s="102"/>
      <c r="N443" s="102">
        <f t="shared" si="421"/>
        <v>14880</v>
      </c>
      <c r="O443" s="102">
        <f t="shared" si="421"/>
        <v>0</v>
      </c>
      <c r="P443" s="102">
        <f t="shared" si="421"/>
        <v>0</v>
      </c>
      <c r="Q443" s="102">
        <f t="shared" si="421"/>
        <v>14880</v>
      </c>
      <c r="R443" s="102">
        <f t="shared" si="421"/>
        <v>0</v>
      </c>
      <c r="S443" s="102">
        <f t="shared" si="421"/>
        <v>-9909</v>
      </c>
      <c r="T443" s="102">
        <f t="shared" si="421"/>
        <v>4971</v>
      </c>
      <c r="U443" s="102">
        <f t="shared" si="421"/>
        <v>0</v>
      </c>
      <c r="V443" s="102">
        <f t="shared" si="421"/>
        <v>4971</v>
      </c>
      <c r="W443" s="102">
        <f t="shared" si="421"/>
        <v>0</v>
      </c>
      <c r="X443" s="102">
        <f aca="true" t="shared" si="422" ref="W443:AM444">X444</f>
        <v>0</v>
      </c>
      <c r="Y443" s="102">
        <f t="shared" si="422"/>
        <v>4971</v>
      </c>
      <c r="Z443" s="102">
        <f t="shared" si="422"/>
        <v>4971</v>
      </c>
      <c r="AA443" s="102">
        <f t="shared" si="422"/>
        <v>0</v>
      </c>
      <c r="AB443" s="102">
        <f t="shared" si="422"/>
        <v>0</v>
      </c>
      <c r="AC443" s="102">
        <f t="shared" si="422"/>
        <v>4971</v>
      </c>
      <c r="AD443" s="102">
        <f t="shared" si="422"/>
        <v>4971</v>
      </c>
      <c r="AE443" s="102">
        <f t="shared" si="422"/>
        <v>0</v>
      </c>
      <c r="AF443" s="102"/>
      <c r="AG443" s="102">
        <f t="shared" si="422"/>
        <v>0</v>
      </c>
      <c r="AH443" s="102">
        <f t="shared" si="422"/>
        <v>4971</v>
      </c>
      <c r="AI443" s="102"/>
      <c r="AJ443" s="102">
        <f t="shared" si="422"/>
        <v>4971</v>
      </c>
      <c r="AK443" s="102">
        <f t="shared" si="422"/>
        <v>0</v>
      </c>
      <c r="AL443" s="102">
        <f t="shared" si="422"/>
        <v>0</v>
      </c>
      <c r="AM443" s="102">
        <f t="shared" si="422"/>
        <v>4971</v>
      </c>
      <c r="AN443" s="102">
        <f aca="true" t="shared" si="423" ref="AK443:AR444">AN444</f>
        <v>0</v>
      </c>
      <c r="AO443" s="102">
        <f t="shared" si="423"/>
        <v>4280</v>
      </c>
      <c r="AP443" s="102">
        <f t="shared" si="423"/>
        <v>0</v>
      </c>
      <c r="AQ443" s="102">
        <f t="shared" si="423"/>
        <v>9251</v>
      </c>
      <c r="AR443" s="102">
        <f t="shared" si="423"/>
        <v>0</v>
      </c>
      <c r="AS443" s="136"/>
      <c r="AT443" s="102">
        <f>AT444</f>
        <v>9251</v>
      </c>
      <c r="AU443" s="102">
        <f aca="true" t="shared" si="424" ref="AU443:BC444">AU444</f>
        <v>0</v>
      </c>
      <c r="AV443" s="102">
        <f t="shared" si="424"/>
        <v>0</v>
      </c>
      <c r="AW443" s="102">
        <f t="shared" si="424"/>
        <v>9251</v>
      </c>
      <c r="AX443" s="102">
        <f t="shared" si="424"/>
        <v>0</v>
      </c>
      <c r="AY443" s="102">
        <f t="shared" si="424"/>
        <v>0</v>
      </c>
      <c r="AZ443" s="102">
        <f t="shared" si="424"/>
        <v>0</v>
      </c>
      <c r="BA443" s="102">
        <f t="shared" si="424"/>
        <v>0</v>
      </c>
      <c r="BB443" s="102">
        <f t="shared" si="424"/>
        <v>9251</v>
      </c>
      <c r="BC443" s="102">
        <f t="shared" si="424"/>
        <v>0</v>
      </c>
    </row>
    <row r="444" spans="1:55" ht="33">
      <c r="A444" s="104"/>
      <c r="B444" s="105" t="s">
        <v>361</v>
      </c>
      <c r="C444" s="106" t="s">
        <v>334</v>
      </c>
      <c r="D444" s="106" t="s">
        <v>334</v>
      </c>
      <c r="E444" s="111" t="s">
        <v>448</v>
      </c>
      <c r="F444" s="106"/>
      <c r="G444" s="108">
        <f t="shared" si="421"/>
        <v>5192</v>
      </c>
      <c r="H444" s="108">
        <f t="shared" si="421"/>
        <v>5192</v>
      </c>
      <c r="I444" s="108">
        <f t="shared" si="421"/>
        <v>0</v>
      </c>
      <c r="J444" s="108">
        <f t="shared" si="421"/>
        <v>8701</v>
      </c>
      <c r="K444" s="108">
        <f t="shared" si="421"/>
        <v>13893</v>
      </c>
      <c r="L444" s="108">
        <f t="shared" si="421"/>
        <v>0</v>
      </c>
      <c r="M444" s="108"/>
      <c r="N444" s="108">
        <f t="shared" si="421"/>
        <v>14880</v>
      </c>
      <c r="O444" s="108">
        <f t="shared" si="421"/>
        <v>0</v>
      </c>
      <c r="P444" s="108">
        <f t="shared" si="421"/>
        <v>0</v>
      </c>
      <c r="Q444" s="108">
        <f t="shared" si="421"/>
        <v>14880</v>
      </c>
      <c r="R444" s="108">
        <f t="shared" si="421"/>
        <v>0</v>
      </c>
      <c r="S444" s="108">
        <f t="shared" si="421"/>
        <v>-9909</v>
      </c>
      <c r="T444" s="108">
        <f t="shared" si="421"/>
        <v>4971</v>
      </c>
      <c r="U444" s="108">
        <f t="shared" si="421"/>
        <v>0</v>
      </c>
      <c r="V444" s="108">
        <f t="shared" si="421"/>
        <v>4971</v>
      </c>
      <c r="W444" s="108">
        <f t="shared" si="422"/>
        <v>0</v>
      </c>
      <c r="X444" s="108">
        <f t="shared" si="422"/>
        <v>0</v>
      </c>
      <c r="Y444" s="108">
        <f t="shared" si="422"/>
        <v>4971</v>
      </c>
      <c r="Z444" s="108">
        <f t="shared" si="422"/>
        <v>4971</v>
      </c>
      <c r="AA444" s="108">
        <f t="shared" si="422"/>
        <v>0</v>
      </c>
      <c r="AB444" s="108">
        <f t="shared" si="422"/>
        <v>0</v>
      </c>
      <c r="AC444" s="108">
        <f t="shared" si="422"/>
        <v>4971</v>
      </c>
      <c r="AD444" s="108">
        <f t="shared" si="422"/>
        <v>4971</v>
      </c>
      <c r="AE444" s="108">
        <f t="shared" si="422"/>
        <v>0</v>
      </c>
      <c r="AF444" s="108"/>
      <c r="AG444" s="108">
        <f t="shared" si="422"/>
        <v>0</v>
      </c>
      <c r="AH444" s="108">
        <f t="shared" si="422"/>
        <v>4971</v>
      </c>
      <c r="AI444" s="108"/>
      <c r="AJ444" s="108">
        <f t="shared" si="422"/>
        <v>4971</v>
      </c>
      <c r="AK444" s="108">
        <f t="shared" si="423"/>
        <v>0</v>
      </c>
      <c r="AL444" s="108">
        <f t="shared" si="423"/>
        <v>0</v>
      </c>
      <c r="AM444" s="108">
        <f t="shared" si="423"/>
        <v>4971</v>
      </c>
      <c r="AN444" s="108">
        <f t="shared" si="423"/>
        <v>0</v>
      </c>
      <c r="AO444" s="108">
        <f t="shared" si="423"/>
        <v>4280</v>
      </c>
      <c r="AP444" s="108">
        <f t="shared" si="423"/>
        <v>0</v>
      </c>
      <c r="AQ444" s="108">
        <f t="shared" si="423"/>
        <v>9251</v>
      </c>
      <c r="AR444" s="108">
        <f t="shared" si="423"/>
        <v>0</v>
      </c>
      <c r="AS444" s="113"/>
      <c r="AT444" s="108">
        <f>AT445</f>
        <v>9251</v>
      </c>
      <c r="AU444" s="108">
        <f t="shared" si="424"/>
        <v>0</v>
      </c>
      <c r="AV444" s="108">
        <f t="shared" si="424"/>
        <v>0</v>
      </c>
      <c r="AW444" s="108">
        <f t="shared" si="424"/>
        <v>9251</v>
      </c>
      <c r="AX444" s="108">
        <f t="shared" si="424"/>
        <v>0</v>
      </c>
      <c r="AY444" s="108">
        <f t="shared" si="424"/>
        <v>0</v>
      </c>
      <c r="AZ444" s="108">
        <f t="shared" si="424"/>
        <v>0</v>
      </c>
      <c r="BA444" s="108">
        <f t="shared" si="424"/>
        <v>0</v>
      </c>
      <c r="BB444" s="108">
        <f t="shared" si="424"/>
        <v>9251</v>
      </c>
      <c r="BC444" s="108">
        <f t="shared" si="424"/>
        <v>0</v>
      </c>
    </row>
    <row r="445" spans="1:55" ht="66">
      <c r="A445" s="104"/>
      <c r="B445" s="105" t="s">
        <v>332</v>
      </c>
      <c r="C445" s="106" t="s">
        <v>334</v>
      </c>
      <c r="D445" s="106" t="s">
        <v>334</v>
      </c>
      <c r="E445" s="111" t="s">
        <v>448</v>
      </c>
      <c r="F445" s="106" t="s">
        <v>333</v>
      </c>
      <c r="G445" s="108">
        <f>H445+I445</f>
        <v>5192</v>
      </c>
      <c r="H445" s="108">
        <v>5192</v>
      </c>
      <c r="I445" s="108"/>
      <c r="J445" s="112">
        <f>K445-G445</f>
        <v>8701</v>
      </c>
      <c r="K445" s="112">
        <v>13893</v>
      </c>
      <c r="L445" s="112"/>
      <c r="M445" s="112"/>
      <c r="N445" s="108">
        <v>14880</v>
      </c>
      <c r="O445" s="109"/>
      <c r="P445" s="112"/>
      <c r="Q445" s="112">
        <f>P445+N445</f>
        <v>14880</v>
      </c>
      <c r="R445" s="112">
        <f>O445</f>
        <v>0</v>
      </c>
      <c r="S445" s="112">
        <f>T445-Q445</f>
        <v>-9909</v>
      </c>
      <c r="T445" s="112">
        <v>4971</v>
      </c>
      <c r="U445" s="112">
        <f>R445</f>
        <v>0</v>
      </c>
      <c r="V445" s="112">
        <v>4971</v>
      </c>
      <c r="W445" s="112"/>
      <c r="X445" s="112"/>
      <c r="Y445" s="112">
        <f>W445+T445</f>
        <v>4971</v>
      </c>
      <c r="Z445" s="112">
        <f>X445+V445</f>
        <v>4971</v>
      </c>
      <c r="AA445" s="112"/>
      <c r="AB445" s="112"/>
      <c r="AC445" s="112">
        <f>AA445+Y445</f>
        <v>4971</v>
      </c>
      <c r="AD445" s="112">
        <f>AB445+Z445</f>
        <v>4971</v>
      </c>
      <c r="AE445" s="112"/>
      <c r="AF445" s="112"/>
      <c r="AG445" s="112"/>
      <c r="AH445" s="112">
        <f>AE445+AC445</f>
        <v>4971</v>
      </c>
      <c r="AI445" s="112"/>
      <c r="AJ445" s="112">
        <f>AG445+AD445</f>
        <v>4971</v>
      </c>
      <c r="AK445" s="113"/>
      <c r="AL445" s="113"/>
      <c r="AM445" s="112">
        <f>AK445+AH445</f>
        <v>4971</v>
      </c>
      <c r="AN445" s="112">
        <f>AI445</f>
        <v>0</v>
      </c>
      <c r="AO445" s="112">
        <f>AQ445-AM445</f>
        <v>4280</v>
      </c>
      <c r="AP445" s="112">
        <f>AR445-AN445</f>
        <v>0</v>
      </c>
      <c r="AQ445" s="112">
        <v>9251</v>
      </c>
      <c r="AR445" s="112"/>
      <c r="AS445" s="113"/>
      <c r="AT445" s="112">
        <v>9251</v>
      </c>
      <c r="AU445" s="112"/>
      <c r="AV445" s="113"/>
      <c r="AW445" s="108">
        <f>AT445+AV445</f>
        <v>9251</v>
      </c>
      <c r="AX445" s="112">
        <f>AU445</f>
        <v>0</v>
      </c>
      <c r="AY445" s="115"/>
      <c r="AZ445" s="115"/>
      <c r="BA445" s="115"/>
      <c r="BB445" s="112">
        <f>AW445+AY445+AZ445+BA445</f>
        <v>9251</v>
      </c>
      <c r="BC445" s="109">
        <f>AX445+AY445</f>
        <v>0</v>
      </c>
    </row>
    <row r="446" spans="1:55" s="2" customFormat="1" ht="37.5">
      <c r="A446" s="120"/>
      <c r="B446" s="99" t="s">
        <v>355</v>
      </c>
      <c r="C446" s="100" t="s">
        <v>334</v>
      </c>
      <c r="D446" s="100" t="s">
        <v>345</v>
      </c>
      <c r="E446" s="101"/>
      <c r="F446" s="100"/>
      <c r="G446" s="102">
        <f>G447+G454+G449</f>
        <v>202756</v>
      </c>
      <c r="H446" s="102">
        <f>H447+H454+H449</f>
        <v>202756</v>
      </c>
      <c r="I446" s="102">
        <f>I447+I454+I449</f>
        <v>0</v>
      </c>
      <c r="J446" s="102">
        <f aca="true" t="shared" si="425" ref="J446:Q446">J447+J454+J449+J456</f>
        <v>7727</v>
      </c>
      <c r="K446" s="102">
        <f t="shared" si="425"/>
        <v>210483</v>
      </c>
      <c r="L446" s="102">
        <f t="shared" si="425"/>
        <v>0</v>
      </c>
      <c r="M446" s="102"/>
      <c r="N446" s="102">
        <f t="shared" si="425"/>
        <v>97190</v>
      </c>
      <c r="O446" s="102">
        <f t="shared" si="425"/>
        <v>213196</v>
      </c>
      <c r="P446" s="102">
        <f t="shared" si="425"/>
        <v>232384</v>
      </c>
      <c r="Q446" s="102">
        <f t="shared" si="425"/>
        <v>329574</v>
      </c>
      <c r="R446" s="102">
        <f>R447+R454+R449+R456</f>
        <v>0</v>
      </c>
      <c r="S446" s="102">
        <f aca="true" t="shared" si="426" ref="S446:Z446">S447+S454+S456+S452</f>
        <v>-189387</v>
      </c>
      <c r="T446" s="102">
        <f t="shared" si="426"/>
        <v>140187</v>
      </c>
      <c r="U446" s="102">
        <f t="shared" si="426"/>
        <v>0</v>
      </c>
      <c r="V446" s="102">
        <f t="shared" si="426"/>
        <v>103793</v>
      </c>
      <c r="W446" s="102">
        <f t="shared" si="426"/>
        <v>0</v>
      </c>
      <c r="X446" s="102">
        <f t="shared" si="426"/>
        <v>0</v>
      </c>
      <c r="Y446" s="102">
        <f t="shared" si="426"/>
        <v>140187</v>
      </c>
      <c r="Z446" s="102">
        <f t="shared" si="426"/>
        <v>103793</v>
      </c>
      <c r="AA446" s="102">
        <f aca="true" t="shared" si="427" ref="AA446:AK446">AA447+AA454+AA456+AA452</f>
        <v>-2622</v>
      </c>
      <c r="AB446" s="102">
        <f t="shared" si="427"/>
        <v>-2622</v>
      </c>
      <c r="AC446" s="102">
        <f t="shared" si="427"/>
        <v>137565</v>
      </c>
      <c r="AD446" s="102">
        <f t="shared" si="427"/>
        <v>101171</v>
      </c>
      <c r="AE446" s="102">
        <f t="shared" si="427"/>
        <v>0</v>
      </c>
      <c r="AF446" s="102"/>
      <c r="AG446" s="102">
        <f t="shared" si="427"/>
        <v>0</v>
      </c>
      <c r="AH446" s="102">
        <f t="shared" si="427"/>
        <v>137565</v>
      </c>
      <c r="AI446" s="102"/>
      <c r="AJ446" s="102">
        <f t="shared" si="427"/>
        <v>101171</v>
      </c>
      <c r="AK446" s="102">
        <f t="shared" si="427"/>
        <v>0</v>
      </c>
      <c r="AL446" s="102">
        <f>AL447+AL454+AL456+AL452</f>
        <v>0</v>
      </c>
      <c r="AM446" s="102">
        <f>AM447+AM454+AM456+AM452</f>
        <v>137565</v>
      </c>
      <c r="AN446" s="102">
        <f>AN447+AN454+AN456+AN452</f>
        <v>0</v>
      </c>
      <c r="AO446" s="102">
        <f>AO447+AO449+AO456+AO454</f>
        <v>423613</v>
      </c>
      <c r="AP446" s="102">
        <f>AP447+AP449+AP456+AP454</f>
        <v>368608</v>
      </c>
      <c r="AQ446" s="102">
        <f>AQ447+AQ449+AQ456+AQ454</f>
        <v>561178</v>
      </c>
      <c r="AR446" s="102">
        <f>AR447+AR449+AR456+AR454</f>
        <v>368608</v>
      </c>
      <c r="AS446" s="136"/>
      <c r="AT446" s="102">
        <f aca="true" t="shared" si="428" ref="AT446:BC446">AT447+AT449+AT456+AT454</f>
        <v>561178</v>
      </c>
      <c r="AU446" s="102">
        <f t="shared" si="428"/>
        <v>368608</v>
      </c>
      <c r="AV446" s="102">
        <f t="shared" si="428"/>
        <v>0</v>
      </c>
      <c r="AW446" s="102">
        <f t="shared" si="428"/>
        <v>561178</v>
      </c>
      <c r="AX446" s="102">
        <f t="shared" si="428"/>
        <v>368608</v>
      </c>
      <c r="AY446" s="102">
        <f t="shared" si="428"/>
        <v>0</v>
      </c>
      <c r="AZ446" s="102">
        <f t="shared" si="428"/>
        <v>39083</v>
      </c>
      <c r="BA446" s="102">
        <f t="shared" si="428"/>
        <v>0</v>
      </c>
      <c r="BB446" s="102">
        <f t="shared" si="428"/>
        <v>600261</v>
      </c>
      <c r="BC446" s="102">
        <f t="shared" si="428"/>
        <v>368608</v>
      </c>
    </row>
    <row r="447" spans="1:55" ht="49.5">
      <c r="A447" s="104"/>
      <c r="B447" s="105" t="s">
        <v>354</v>
      </c>
      <c r="C447" s="106" t="s">
        <v>334</v>
      </c>
      <c r="D447" s="106" t="s">
        <v>345</v>
      </c>
      <c r="E447" s="111" t="s">
        <v>449</v>
      </c>
      <c r="F447" s="106"/>
      <c r="G447" s="108">
        <f aca="true" t="shared" si="429" ref="G447:AR447">G448</f>
        <v>68927</v>
      </c>
      <c r="H447" s="108">
        <f t="shared" si="429"/>
        <v>68927</v>
      </c>
      <c r="I447" s="108">
        <f t="shared" si="429"/>
        <v>0</v>
      </c>
      <c r="J447" s="108">
        <f t="shared" si="429"/>
        <v>153</v>
      </c>
      <c r="K447" s="108">
        <f t="shared" si="429"/>
        <v>69080</v>
      </c>
      <c r="L447" s="108">
        <f t="shared" si="429"/>
        <v>0</v>
      </c>
      <c r="M447" s="108"/>
      <c r="N447" s="108">
        <f t="shared" si="429"/>
        <v>74025</v>
      </c>
      <c r="O447" s="108">
        <f t="shared" si="429"/>
        <v>-4021</v>
      </c>
      <c r="P447" s="108">
        <f t="shared" si="429"/>
        <v>-4305</v>
      </c>
      <c r="Q447" s="108">
        <f t="shared" si="429"/>
        <v>69720</v>
      </c>
      <c r="R447" s="108">
        <f t="shared" si="429"/>
        <v>0</v>
      </c>
      <c r="S447" s="108">
        <f t="shared" si="429"/>
        <v>-29691</v>
      </c>
      <c r="T447" s="108">
        <f t="shared" si="429"/>
        <v>40029</v>
      </c>
      <c r="U447" s="108">
        <f t="shared" si="429"/>
        <v>0</v>
      </c>
      <c r="V447" s="108">
        <f t="shared" si="429"/>
        <v>40029</v>
      </c>
      <c r="W447" s="108">
        <f t="shared" si="429"/>
        <v>0</v>
      </c>
      <c r="X447" s="108">
        <f t="shared" si="429"/>
        <v>0</v>
      </c>
      <c r="Y447" s="108">
        <f t="shared" si="429"/>
        <v>40029</v>
      </c>
      <c r="Z447" s="108">
        <f t="shared" si="429"/>
        <v>40029</v>
      </c>
      <c r="AA447" s="108">
        <f t="shared" si="429"/>
        <v>0</v>
      </c>
      <c r="AB447" s="108">
        <f t="shared" si="429"/>
        <v>0</v>
      </c>
      <c r="AC447" s="108">
        <f t="shared" si="429"/>
        <v>40029</v>
      </c>
      <c r="AD447" s="108">
        <f t="shared" si="429"/>
        <v>40029</v>
      </c>
      <c r="AE447" s="108">
        <f t="shared" si="429"/>
        <v>0</v>
      </c>
      <c r="AF447" s="108"/>
      <c r="AG447" s="108">
        <f t="shared" si="429"/>
        <v>0</v>
      </c>
      <c r="AH447" s="108">
        <f t="shared" si="429"/>
        <v>40029</v>
      </c>
      <c r="AI447" s="108"/>
      <c r="AJ447" s="108">
        <f t="shared" si="429"/>
        <v>40029</v>
      </c>
      <c r="AK447" s="108">
        <f t="shared" si="429"/>
        <v>0</v>
      </c>
      <c r="AL447" s="108">
        <f t="shared" si="429"/>
        <v>0</v>
      </c>
      <c r="AM447" s="108">
        <f t="shared" si="429"/>
        <v>40029</v>
      </c>
      <c r="AN447" s="108">
        <f t="shared" si="429"/>
        <v>0</v>
      </c>
      <c r="AO447" s="108">
        <f t="shared" si="429"/>
        <v>4404</v>
      </c>
      <c r="AP447" s="108">
        <f t="shared" si="429"/>
        <v>0</v>
      </c>
      <c r="AQ447" s="108">
        <f t="shared" si="429"/>
        <v>44433</v>
      </c>
      <c r="AR447" s="108">
        <f t="shared" si="429"/>
        <v>0</v>
      </c>
      <c r="AS447" s="113"/>
      <c r="AT447" s="108">
        <f aca="true" t="shared" si="430" ref="AT447:BC447">AT448</f>
        <v>44433</v>
      </c>
      <c r="AU447" s="108">
        <f t="shared" si="430"/>
        <v>0</v>
      </c>
      <c r="AV447" s="108">
        <f t="shared" si="430"/>
        <v>0</v>
      </c>
      <c r="AW447" s="108">
        <f t="shared" si="430"/>
        <v>44433</v>
      </c>
      <c r="AX447" s="108">
        <f t="shared" si="430"/>
        <v>0</v>
      </c>
      <c r="AY447" s="108">
        <f t="shared" si="430"/>
        <v>0</v>
      </c>
      <c r="AZ447" s="108">
        <f t="shared" si="430"/>
        <v>0</v>
      </c>
      <c r="BA447" s="108">
        <f t="shared" si="430"/>
        <v>0</v>
      </c>
      <c r="BB447" s="108">
        <f t="shared" si="430"/>
        <v>44433</v>
      </c>
      <c r="BC447" s="108">
        <f t="shared" si="430"/>
        <v>0</v>
      </c>
    </row>
    <row r="448" spans="1:55" ht="33">
      <c r="A448" s="104"/>
      <c r="B448" s="105" t="s">
        <v>328</v>
      </c>
      <c r="C448" s="106" t="s">
        <v>334</v>
      </c>
      <c r="D448" s="106" t="s">
        <v>345</v>
      </c>
      <c r="E448" s="111" t="s">
        <v>449</v>
      </c>
      <c r="F448" s="106" t="s">
        <v>329</v>
      </c>
      <c r="G448" s="108">
        <f>H448+I448</f>
        <v>68927</v>
      </c>
      <c r="H448" s="108">
        <v>68927</v>
      </c>
      <c r="I448" s="108"/>
      <c r="J448" s="112">
        <f>K448-G448</f>
        <v>153</v>
      </c>
      <c r="K448" s="112">
        <v>69080</v>
      </c>
      <c r="L448" s="112"/>
      <c r="M448" s="112"/>
      <c r="N448" s="108">
        <v>74025</v>
      </c>
      <c r="O448" s="112">
        <v>-4021</v>
      </c>
      <c r="P448" s="112">
        <v>-4305</v>
      </c>
      <c r="Q448" s="112">
        <f>P448+N448</f>
        <v>69720</v>
      </c>
      <c r="R448" s="112"/>
      <c r="S448" s="112">
        <f>T448-Q448</f>
        <v>-29691</v>
      </c>
      <c r="T448" s="112">
        <v>40029</v>
      </c>
      <c r="U448" s="112"/>
      <c r="V448" s="112">
        <v>40029</v>
      </c>
      <c r="W448" s="112"/>
      <c r="X448" s="112"/>
      <c r="Y448" s="112">
        <f>W448+T448</f>
        <v>40029</v>
      </c>
      <c r="Z448" s="112">
        <f>X448+V448</f>
        <v>40029</v>
      </c>
      <c r="AA448" s="112"/>
      <c r="AB448" s="112"/>
      <c r="AC448" s="112">
        <f>AA448+Y448</f>
        <v>40029</v>
      </c>
      <c r="AD448" s="112">
        <f>AB448+Z448</f>
        <v>40029</v>
      </c>
      <c r="AE448" s="112"/>
      <c r="AF448" s="112"/>
      <c r="AG448" s="112"/>
      <c r="AH448" s="112">
        <f>AE448+AC448</f>
        <v>40029</v>
      </c>
      <c r="AI448" s="112"/>
      <c r="AJ448" s="112">
        <f>AG448+AD448</f>
        <v>40029</v>
      </c>
      <c r="AK448" s="113"/>
      <c r="AL448" s="113"/>
      <c r="AM448" s="112">
        <f>AK448+AH448</f>
        <v>40029</v>
      </c>
      <c r="AN448" s="112">
        <f>AI448</f>
        <v>0</v>
      </c>
      <c r="AO448" s="112">
        <f>AQ448-AM448</f>
        <v>4404</v>
      </c>
      <c r="AP448" s="112">
        <f>AR448-AN448</f>
        <v>0</v>
      </c>
      <c r="AQ448" s="112">
        <v>44433</v>
      </c>
      <c r="AR448" s="112"/>
      <c r="AS448" s="113"/>
      <c r="AT448" s="112">
        <v>44433</v>
      </c>
      <c r="AU448" s="112"/>
      <c r="AV448" s="113"/>
      <c r="AW448" s="108">
        <f>AT448+AV448</f>
        <v>44433</v>
      </c>
      <c r="AX448" s="112">
        <f>AU448</f>
        <v>0</v>
      </c>
      <c r="AY448" s="115"/>
      <c r="AZ448" s="115"/>
      <c r="BA448" s="115"/>
      <c r="BB448" s="112">
        <f>AW448+AY448+AZ448+BA448</f>
        <v>44433</v>
      </c>
      <c r="BC448" s="109">
        <f>AX448+AY448</f>
        <v>0</v>
      </c>
    </row>
    <row r="449" spans="1:55" ht="16.5">
      <c r="A449" s="128"/>
      <c r="B449" s="105" t="s">
        <v>90</v>
      </c>
      <c r="C449" s="106" t="s">
        <v>334</v>
      </c>
      <c r="D449" s="106" t="s">
        <v>345</v>
      </c>
      <c r="E449" s="111" t="s">
        <v>426</v>
      </c>
      <c r="F449" s="106"/>
      <c r="G449" s="112">
        <f aca="true" t="shared" si="431" ref="G449:L449">G450+G452</f>
        <v>122551</v>
      </c>
      <c r="H449" s="112">
        <f t="shared" si="431"/>
        <v>122551</v>
      </c>
      <c r="I449" s="112">
        <f t="shared" si="431"/>
        <v>0</v>
      </c>
      <c r="J449" s="112">
        <f>J450+J452</f>
        <v>0</v>
      </c>
      <c r="K449" s="112">
        <f t="shared" si="431"/>
        <v>122551</v>
      </c>
      <c r="L449" s="112">
        <f t="shared" si="431"/>
        <v>0</v>
      </c>
      <c r="M449" s="112"/>
      <c r="N449" s="112">
        <f>N450+N452</f>
        <v>2732</v>
      </c>
      <c r="O449" s="112">
        <f>O450+O452</f>
        <v>-2551</v>
      </c>
      <c r="P449" s="112">
        <f>P450+P452</f>
        <v>-2732</v>
      </c>
      <c r="Q449" s="112">
        <f>Q450+Q452</f>
        <v>0</v>
      </c>
      <c r="R449" s="112"/>
      <c r="S449" s="112">
        <f aca="true" t="shared" si="432" ref="S449:Z449">S452</f>
        <v>55792</v>
      </c>
      <c r="T449" s="112">
        <f t="shared" si="432"/>
        <v>55792</v>
      </c>
      <c r="U449" s="112">
        <f t="shared" si="432"/>
        <v>0</v>
      </c>
      <c r="V449" s="112">
        <f t="shared" si="432"/>
        <v>55792</v>
      </c>
      <c r="W449" s="112">
        <f t="shared" si="432"/>
        <v>0</v>
      </c>
      <c r="X449" s="112">
        <f t="shared" si="432"/>
        <v>0</v>
      </c>
      <c r="Y449" s="112">
        <f t="shared" si="432"/>
        <v>55792</v>
      </c>
      <c r="Z449" s="112">
        <f t="shared" si="432"/>
        <v>55792</v>
      </c>
      <c r="AA449" s="112">
        <f aca="true" t="shared" si="433" ref="AA449:AJ449">AA452</f>
        <v>0</v>
      </c>
      <c r="AB449" s="112">
        <f t="shared" si="433"/>
        <v>0</v>
      </c>
      <c r="AC449" s="112">
        <f t="shared" si="433"/>
        <v>55792</v>
      </c>
      <c r="AD449" s="112">
        <f t="shared" si="433"/>
        <v>55792</v>
      </c>
      <c r="AE449" s="112">
        <f t="shared" si="433"/>
        <v>0</v>
      </c>
      <c r="AF449" s="112"/>
      <c r="AG449" s="112">
        <f t="shared" si="433"/>
        <v>0</v>
      </c>
      <c r="AH449" s="112">
        <f t="shared" si="433"/>
        <v>55792</v>
      </c>
      <c r="AI449" s="112"/>
      <c r="AJ449" s="112">
        <f t="shared" si="433"/>
        <v>55792</v>
      </c>
      <c r="AK449" s="112">
        <f>AK452</f>
        <v>0</v>
      </c>
      <c r="AL449" s="112">
        <f>AL452</f>
        <v>0</v>
      </c>
      <c r="AM449" s="112">
        <f>AM452</f>
        <v>55792</v>
      </c>
      <c r="AN449" s="112">
        <f>AN452</f>
        <v>0</v>
      </c>
      <c r="AO449" s="112">
        <f>AO450+AO452</f>
        <v>436569</v>
      </c>
      <c r="AP449" s="112">
        <f>AP450+AP452</f>
        <v>368608</v>
      </c>
      <c r="AQ449" s="112">
        <f>AQ450+AQ452</f>
        <v>492361</v>
      </c>
      <c r="AR449" s="112">
        <f>AR450+AR452</f>
        <v>368608</v>
      </c>
      <c r="AS449" s="113"/>
      <c r="AT449" s="112">
        <f aca="true" t="shared" si="434" ref="AT449:BC449">AT450+AT452</f>
        <v>492361</v>
      </c>
      <c r="AU449" s="112">
        <f t="shared" si="434"/>
        <v>368608</v>
      </c>
      <c r="AV449" s="112">
        <f t="shared" si="434"/>
        <v>0</v>
      </c>
      <c r="AW449" s="112">
        <f t="shared" si="434"/>
        <v>492361</v>
      </c>
      <c r="AX449" s="112">
        <f t="shared" si="434"/>
        <v>368608</v>
      </c>
      <c r="AY449" s="112">
        <f t="shared" si="434"/>
        <v>0</v>
      </c>
      <c r="AZ449" s="112">
        <f t="shared" si="434"/>
        <v>0</v>
      </c>
      <c r="BA449" s="112">
        <f t="shared" si="434"/>
        <v>0</v>
      </c>
      <c r="BB449" s="112">
        <f t="shared" si="434"/>
        <v>492361</v>
      </c>
      <c r="BC449" s="112">
        <f t="shared" si="434"/>
        <v>368608</v>
      </c>
    </row>
    <row r="450" spans="1:55" ht="147.75" customHeight="1">
      <c r="A450" s="128"/>
      <c r="B450" s="133" t="s">
        <v>182</v>
      </c>
      <c r="C450" s="106" t="s">
        <v>334</v>
      </c>
      <c r="D450" s="106" t="s">
        <v>345</v>
      </c>
      <c r="E450" s="139" t="s">
        <v>460</v>
      </c>
      <c r="F450" s="106"/>
      <c r="G450" s="112">
        <f>H450+I450</f>
        <v>2551</v>
      </c>
      <c r="H450" s="112">
        <f aca="true" t="shared" si="435" ref="H450:AR450">H451</f>
        <v>2551</v>
      </c>
      <c r="I450" s="112">
        <f t="shared" si="435"/>
        <v>0</v>
      </c>
      <c r="J450" s="112">
        <f>K450-G450</f>
        <v>0</v>
      </c>
      <c r="K450" s="112">
        <f t="shared" si="435"/>
        <v>2551</v>
      </c>
      <c r="L450" s="112">
        <f t="shared" si="435"/>
        <v>0</v>
      </c>
      <c r="M450" s="112"/>
      <c r="N450" s="112">
        <f t="shared" si="435"/>
        <v>2732</v>
      </c>
      <c r="O450" s="112">
        <f t="shared" si="435"/>
        <v>-2551</v>
      </c>
      <c r="P450" s="112">
        <f t="shared" si="435"/>
        <v>-2732</v>
      </c>
      <c r="Q450" s="112">
        <f t="shared" si="435"/>
        <v>0</v>
      </c>
      <c r="R450" s="112">
        <f t="shared" si="435"/>
        <v>-2551</v>
      </c>
      <c r="S450" s="112"/>
      <c r="T450" s="112">
        <f t="shared" si="435"/>
        <v>0</v>
      </c>
      <c r="U450" s="112">
        <f t="shared" si="435"/>
        <v>0</v>
      </c>
      <c r="V450" s="112">
        <f t="shared" si="435"/>
        <v>0</v>
      </c>
      <c r="W450" s="112">
        <f t="shared" si="435"/>
        <v>0</v>
      </c>
      <c r="X450" s="112">
        <f t="shared" si="435"/>
        <v>0</v>
      </c>
      <c r="Y450" s="112">
        <f t="shared" si="435"/>
        <v>0</v>
      </c>
      <c r="Z450" s="112">
        <f t="shared" si="435"/>
        <v>0</v>
      </c>
      <c r="AA450" s="112">
        <f t="shared" si="435"/>
        <v>0</v>
      </c>
      <c r="AB450" s="112">
        <f t="shared" si="435"/>
        <v>0</v>
      </c>
      <c r="AC450" s="112">
        <f t="shared" si="435"/>
        <v>0</v>
      </c>
      <c r="AD450" s="112">
        <f t="shared" si="435"/>
        <v>0</v>
      </c>
      <c r="AE450" s="112">
        <f t="shared" si="435"/>
        <v>0</v>
      </c>
      <c r="AF450" s="112"/>
      <c r="AG450" s="112">
        <f t="shared" si="435"/>
        <v>0</v>
      </c>
      <c r="AH450" s="112">
        <f t="shared" si="435"/>
        <v>0</v>
      </c>
      <c r="AI450" s="112"/>
      <c r="AJ450" s="112">
        <f t="shared" si="435"/>
        <v>0</v>
      </c>
      <c r="AK450" s="112">
        <f t="shared" si="435"/>
        <v>0</v>
      </c>
      <c r="AL450" s="112">
        <f t="shared" si="435"/>
        <v>0</v>
      </c>
      <c r="AM450" s="112">
        <f t="shared" si="435"/>
        <v>0</v>
      </c>
      <c r="AN450" s="112">
        <f t="shared" si="435"/>
        <v>0</v>
      </c>
      <c r="AO450" s="112">
        <f t="shared" si="435"/>
        <v>23067</v>
      </c>
      <c r="AP450" s="112">
        <f t="shared" si="435"/>
        <v>0</v>
      </c>
      <c r="AQ450" s="112">
        <f t="shared" si="435"/>
        <v>23067</v>
      </c>
      <c r="AR450" s="112">
        <f t="shared" si="435"/>
        <v>0</v>
      </c>
      <c r="AS450" s="113"/>
      <c r="AT450" s="112">
        <f aca="true" t="shared" si="436" ref="AT450:BC450">AT451</f>
        <v>23067</v>
      </c>
      <c r="AU450" s="112">
        <f t="shared" si="436"/>
        <v>0</v>
      </c>
      <c r="AV450" s="112">
        <f t="shared" si="436"/>
        <v>0</v>
      </c>
      <c r="AW450" s="112">
        <f t="shared" si="436"/>
        <v>23067</v>
      </c>
      <c r="AX450" s="112">
        <f t="shared" si="436"/>
        <v>0</v>
      </c>
      <c r="AY450" s="112">
        <f t="shared" si="436"/>
        <v>0</v>
      </c>
      <c r="AZ450" s="112">
        <f t="shared" si="436"/>
        <v>0</v>
      </c>
      <c r="BA450" s="112">
        <f t="shared" si="436"/>
        <v>0</v>
      </c>
      <c r="BB450" s="112">
        <f t="shared" si="436"/>
        <v>23067</v>
      </c>
      <c r="BC450" s="112">
        <f t="shared" si="436"/>
        <v>0</v>
      </c>
    </row>
    <row r="451" spans="1:55" ht="99">
      <c r="A451" s="128"/>
      <c r="B451" s="105" t="s">
        <v>459</v>
      </c>
      <c r="C451" s="106" t="s">
        <v>334</v>
      </c>
      <c r="D451" s="106" t="s">
        <v>345</v>
      </c>
      <c r="E451" s="139" t="s">
        <v>460</v>
      </c>
      <c r="F451" s="106" t="s">
        <v>344</v>
      </c>
      <c r="G451" s="112">
        <f>H451</f>
        <v>2551</v>
      </c>
      <c r="H451" s="112">
        <v>2551</v>
      </c>
      <c r="I451" s="112"/>
      <c r="J451" s="112">
        <f>K451-G451</f>
        <v>0</v>
      </c>
      <c r="K451" s="112">
        <v>2551</v>
      </c>
      <c r="L451" s="112"/>
      <c r="M451" s="112"/>
      <c r="N451" s="112">
        <v>2732</v>
      </c>
      <c r="O451" s="112">
        <v>-2551</v>
      </c>
      <c r="P451" s="112">
        <v>-2732</v>
      </c>
      <c r="Q451" s="112">
        <f>P451+N451</f>
        <v>0</v>
      </c>
      <c r="R451" s="112">
        <f>O451</f>
        <v>-2551</v>
      </c>
      <c r="S451" s="112"/>
      <c r="T451" s="112">
        <f>Q451</f>
        <v>0</v>
      </c>
      <c r="U451" s="112"/>
      <c r="V451" s="112">
        <f aca="true" t="shared" si="437" ref="V451:AD451">S451</f>
        <v>0</v>
      </c>
      <c r="W451" s="112">
        <f t="shared" si="437"/>
        <v>0</v>
      </c>
      <c r="X451" s="112">
        <f t="shared" si="437"/>
        <v>0</v>
      </c>
      <c r="Y451" s="112">
        <f t="shared" si="437"/>
        <v>0</v>
      </c>
      <c r="Z451" s="112">
        <f t="shared" si="437"/>
        <v>0</v>
      </c>
      <c r="AA451" s="112">
        <f t="shared" si="437"/>
        <v>0</v>
      </c>
      <c r="AB451" s="112">
        <f t="shared" si="437"/>
        <v>0</v>
      </c>
      <c r="AC451" s="112">
        <f t="shared" si="437"/>
        <v>0</v>
      </c>
      <c r="AD451" s="112">
        <f t="shared" si="437"/>
        <v>0</v>
      </c>
      <c r="AE451" s="112">
        <f>AB451</f>
        <v>0</v>
      </c>
      <c r="AF451" s="112"/>
      <c r="AG451" s="112">
        <f>AC451</f>
        <v>0</v>
      </c>
      <c r="AH451" s="112">
        <f>AD451</f>
        <v>0</v>
      </c>
      <c r="AI451" s="112"/>
      <c r="AJ451" s="112">
        <f>AE451</f>
        <v>0</v>
      </c>
      <c r="AK451" s="112">
        <f>AF451</f>
        <v>0</v>
      </c>
      <c r="AL451" s="112">
        <f>AG451</f>
        <v>0</v>
      </c>
      <c r="AM451" s="112">
        <f aca="true" t="shared" si="438" ref="AM451:AR451">AG451</f>
        <v>0</v>
      </c>
      <c r="AN451" s="112">
        <f t="shared" si="438"/>
        <v>0</v>
      </c>
      <c r="AO451" s="112">
        <f>AQ451-AM451</f>
        <v>23067</v>
      </c>
      <c r="AP451" s="112">
        <f>AR451-AN451</f>
        <v>0</v>
      </c>
      <c r="AQ451" s="112">
        <v>23067</v>
      </c>
      <c r="AR451" s="112">
        <f t="shared" si="438"/>
        <v>0</v>
      </c>
      <c r="AS451" s="113"/>
      <c r="AT451" s="112">
        <v>23067</v>
      </c>
      <c r="AU451" s="112">
        <f>AP451</f>
        <v>0</v>
      </c>
      <c r="AV451" s="113"/>
      <c r="AW451" s="108">
        <f>AT451+AV451</f>
        <v>23067</v>
      </c>
      <c r="AX451" s="112">
        <f>AU451</f>
        <v>0</v>
      </c>
      <c r="AY451" s="115"/>
      <c r="AZ451" s="115"/>
      <c r="BA451" s="115"/>
      <c r="BB451" s="112">
        <f>AW451+AY451+AZ451+BA451</f>
        <v>23067</v>
      </c>
      <c r="BC451" s="109">
        <f>AX451+AY451</f>
        <v>0</v>
      </c>
    </row>
    <row r="452" spans="1:55" ht="82.5">
      <c r="A452" s="128"/>
      <c r="B452" s="105" t="s">
        <v>109</v>
      </c>
      <c r="C452" s="106" t="s">
        <v>334</v>
      </c>
      <c r="D452" s="106" t="s">
        <v>345</v>
      </c>
      <c r="E452" s="139" t="s">
        <v>464</v>
      </c>
      <c r="F452" s="106"/>
      <c r="G452" s="112">
        <f aca="true" t="shared" si="439" ref="G452:AR452">G453</f>
        <v>120000</v>
      </c>
      <c r="H452" s="112">
        <f t="shared" si="439"/>
        <v>120000</v>
      </c>
      <c r="I452" s="112">
        <f t="shared" si="439"/>
        <v>0</v>
      </c>
      <c r="J452" s="112">
        <f>K452-G452</f>
        <v>0</v>
      </c>
      <c r="K452" s="112">
        <f t="shared" si="439"/>
        <v>120000</v>
      </c>
      <c r="L452" s="112">
        <f t="shared" si="439"/>
        <v>0</v>
      </c>
      <c r="M452" s="112"/>
      <c r="N452" s="112">
        <f>N453</f>
        <v>0</v>
      </c>
      <c r="O452" s="112">
        <f t="shared" si="439"/>
        <v>0</v>
      </c>
      <c r="P452" s="112">
        <f t="shared" si="439"/>
        <v>0</v>
      </c>
      <c r="Q452" s="112">
        <f t="shared" si="439"/>
        <v>0</v>
      </c>
      <c r="R452" s="112">
        <f t="shared" si="439"/>
        <v>0</v>
      </c>
      <c r="S452" s="112">
        <f t="shared" si="439"/>
        <v>55792</v>
      </c>
      <c r="T452" s="112">
        <f t="shared" si="439"/>
        <v>55792</v>
      </c>
      <c r="U452" s="112">
        <f t="shared" si="439"/>
        <v>0</v>
      </c>
      <c r="V452" s="112">
        <f t="shared" si="439"/>
        <v>55792</v>
      </c>
      <c r="W452" s="112">
        <f t="shared" si="439"/>
        <v>0</v>
      </c>
      <c r="X452" s="112">
        <f t="shared" si="439"/>
        <v>0</v>
      </c>
      <c r="Y452" s="112">
        <f t="shared" si="439"/>
        <v>55792</v>
      </c>
      <c r="Z452" s="112">
        <f t="shared" si="439"/>
        <v>55792</v>
      </c>
      <c r="AA452" s="112">
        <f t="shared" si="439"/>
        <v>0</v>
      </c>
      <c r="AB452" s="112">
        <f t="shared" si="439"/>
        <v>0</v>
      </c>
      <c r="AC452" s="112">
        <f t="shared" si="439"/>
        <v>55792</v>
      </c>
      <c r="AD452" s="112">
        <f t="shared" si="439"/>
        <v>55792</v>
      </c>
      <c r="AE452" s="112">
        <f t="shared" si="439"/>
        <v>0</v>
      </c>
      <c r="AF452" s="112"/>
      <c r="AG452" s="112">
        <f t="shared" si="439"/>
        <v>0</v>
      </c>
      <c r="AH452" s="112">
        <f t="shared" si="439"/>
        <v>55792</v>
      </c>
      <c r="AI452" s="112"/>
      <c r="AJ452" s="112">
        <f t="shared" si="439"/>
        <v>55792</v>
      </c>
      <c r="AK452" s="112">
        <f t="shared" si="439"/>
        <v>0</v>
      </c>
      <c r="AL452" s="112">
        <f t="shared" si="439"/>
        <v>0</v>
      </c>
      <c r="AM452" s="112">
        <f t="shared" si="439"/>
        <v>55792</v>
      </c>
      <c r="AN452" s="112">
        <f t="shared" si="439"/>
        <v>0</v>
      </c>
      <c r="AO452" s="112">
        <f t="shared" si="439"/>
        <v>413502</v>
      </c>
      <c r="AP452" s="112">
        <f t="shared" si="439"/>
        <v>368608</v>
      </c>
      <c r="AQ452" s="112">
        <f t="shared" si="439"/>
        <v>469294</v>
      </c>
      <c r="AR452" s="112">
        <f t="shared" si="439"/>
        <v>368608</v>
      </c>
      <c r="AS452" s="113"/>
      <c r="AT452" s="112">
        <f aca="true" t="shared" si="440" ref="AT452:BC452">AT453</f>
        <v>469294</v>
      </c>
      <c r="AU452" s="112">
        <f t="shared" si="440"/>
        <v>368608</v>
      </c>
      <c r="AV452" s="112">
        <f t="shared" si="440"/>
        <v>0</v>
      </c>
      <c r="AW452" s="112">
        <f t="shared" si="440"/>
        <v>469294</v>
      </c>
      <c r="AX452" s="112">
        <f t="shared" si="440"/>
        <v>368608</v>
      </c>
      <c r="AY452" s="112">
        <f t="shared" si="440"/>
        <v>0</v>
      </c>
      <c r="AZ452" s="112">
        <f t="shared" si="440"/>
        <v>0</v>
      </c>
      <c r="BA452" s="112">
        <f t="shared" si="440"/>
        <v>0</v>
      </c>
      <c r="BB452" s="112">
        <f t="shared" si="440"/>
        <v>469294</v>
      </c>
      <c r="BC452" s="112">
        <f t="shared" si="440"/>
        <v>368608</v>
      </c>
    </row>
    <row r="453" spans="1:55" ht="99">
      <c r="A453" s="128"/>
      <c r="B453" s="105" t="s">
        <v>55</v>
      </c>
      <c r="C453" s="106" t="s">
        <v>334</v>
      </c>
      <c r="D453" s="106" t="s">
        <v>345</v>
      </c>
      <c r="E453" s="139" t="s">
        <v>464</v>
      </c>
      <c r="F453" s="106" t="s">
        <v>344</v>
      </c>
      <c r="G453" s="112">
        <f>H453</f>
        <v>120000</v>
      </c>
      <c r="H453" s="112">
        <v>120000</v>
      </c>
      <c r="I453" s="112"/>
      <c r="J453" s="112">
        <f>K453-G453</f>
        <v>0</v>
      </c>
      <c r="K453" s="112">
        <v>120000</v>
      </c>
      <c r="L453" s="112"/>
      <c r="M453" s="112"/>
      <c r="N453" s="112"/>
      <c r="O453" s="109"/>
      <c r="P453" s="112"/>
      <c r="Q453" s="112">
        <f>P453+N453</f>
        <v>0</v>
      </c>
      <c r="R453" s="112">
        <f>O453</f>
        <v>0</v>
      </c>
      <c r="S453" s="112">
        <f>T453-Q453</f>
        <v>55792</v>
      </c>
      <c r="T453" s="112">
        <v>55792</v>
      </c>
      <c r="U453" s="112"/>
      <c r="V453" s="112">
        <v>55792</v>
      </c>
      <c r="W453" s="112"/>
      <c r="X453" s="112"/>
      <c r="Y453" s="112">
        <f>W453+T453</f>
        <v>55792</v>
      </c>
      <c r="Z453" s="112">
        <f>X453+V453</f>
        <v>55792</v>
      </c>
      <c r="AA453" s="112"/>
      <c r="AB453" s="112"/>
      <c r="AC453" s="112">
        <f>AA453+Y453</f>
        <v>55792</v>
      </c>
      <c r="AD453" s="112">
        <f>AB453+Z453</f>
        <v>55792</v>
      </c>
      <c r="AE453" s="112"/>
      <c r="AF453" s="112"/>
      <c r="AG453" s="112"/>
      <c r="AH453" s="112">
        <f>AE453+AC453</f>
        <v>55792</v>
      </c>
      <c r="AI453" s="112"/>
      <c r="AJ453" s="112">
        <f>AG453+AD453</f>
        <v>55792</v>
      </c>
      <c r="AK453" s="113"/>
      <c r="AL453" s="113"/>
      <c r="AM453" s="112">
        <f>AK453+AH453</f>
        <v>55792</v>
      </c>
      <c r="AN453" s="112">
        <f>AI453</f>
        <v>0</v>
      </c>
      <c r="AO453" s="112">
        <f>AQ453-AM453</f>
        <v>413502</v>
      </c>
      <c r="AP453" s="112">
        <f>AR453-AN453</f>
        <v>368608</v>
      </c>
      <c r="AQ453" s="112">
        <v>469294</v>
      </c>
      <c r="AR453" s="112">
        <v>368608</v>
      </c>
      <c r="AS453" s="113"/>
      <c r="AT453" s="112">
        <v>469294</v>
      </c>
      <c r="AU453" s="112">
        <v>368608</v>
      </c>
      <c r="AV453" s="113"/>
      <c r="AW453" s="108">
        <f>AT453+AV453</f>
        <v>469294</v>
      </c>
      <c r="AX453" s="112">
        <f>AU453</f>
        <v>368608</v>
      </c>
      <c r="AY453" s="115"/>
      <c r="AZ453" s="115"/>
      <c r="BA453" s="115"/>
      <c r="BB453" s="112">
        <f>AW453+AY453+AZ453+BA453</f>
        <v>469294</v>
      </c>
      <c r="BC453" s="112">
        <f>AX453+AY453</f>
        <v>368608</v>
      </c>
    </row>
    <row r="454" spans="1:55" ht="99">
      <c r="A454" s="104"/>
      <c r="B454" s="105" t="s">
        <v>362</v>
      </c>
      <c r="C454" s="106" t="s">
        <v>334</v>
      </c>
      <c r="D454" s="106" t="s">
        <v>345</v>
      </c>
      <c r="E454" s="111" t="s">
        <v>450</v>
      </c>
      <c r="F454" s="106"/>
      <c r="G454" s="108">
        <f aca="true" t="shared" si="441" ref="G454:AR454">G455</f>
        <v>11278</v>
      </c>
      <c r="H454" s="108">
        <f t="shared" si="441"/>
        <v>11278</v>
      </c>
      <c r="I454" s="108">
        <f t="shared" si="441"/>
        <v>0</v>
      </c>
      <c r="J454" s="108">
        <f t="shared" si="441"/>
        <v>1062</v>
      </c>
      <c r="K454" s="108">
        <f t="shared" si="441"/>
        <v>12340</v>
      </c>
      <c r="L454" s="108">
        <f t="shared" si="441"/>
        <v>0</v>
      </c>
      <c r="M454" s="108"/>
      <c r="N454" s="108">
        <f t="shared" si="441"/>
        <v>13287</v>
      </c>
      <c r="O454" s="108">
        <f t="shared" si="441"/>
        <v>-646</v>
      </c>
      <c r="P454" s="108">
        <f t="shared" si="441"/>
        <v>-692</v>
      </c>
      <c r="Q454" s="108">
        <f t="shared" si="441"/>
        <v>12595</v>
      </c>
      <c r="R454" s="108">
        <f t="shared" si="441"/>
        <v>0</v>
      </c>
      <c r="S454" s="108">
        <f t="shared" si="441"/>
        <v>-4623</v>
      </c>
      <c r="T454" s="108">
        <f t="shared" si="441"/>
        <v>7972</v>
      </c>
      <c r="U454" s="108">
        <f t="shared" si="441"/>
        <v>0</v>
      </c>
      <c r="V454" s="108">
        <f t="shared" si="441"/>
        <v>7972</v>
      </c>
      <c r="W454" s="108">
        <f t="shared" si="441"/>
        <v>0</v>
      </c>
      <c r="X454" s="108">
        <f t="shared" si="441"/>
        <v>0</v>
      </c>
      <c r="Y454" s="108">
        <f t="shared" si="441"/>
        <v>7972</v>
      </c>
      <c r="Z454" s="108">
        <f t="shared" si="441"/>
        <v>7972</v>
      </c>
      <c r="AA454" s="108">
        <f t="shared" si="441"/>
        <v>-2622</v>
      </c>
      <c r="AB454" s="108">
        <f t="shared" si="441"/>
        <v>-2622</v>
      </c>
      <c r="AC454" s="108">
        <f t="shared" si="441"/>
        <v>5350</v>
      </c>
      <c r="AD454" s="108">
        <f t="shared" si="441"/>
        <v>5350</v>
      </c>
      <c r="AE454" s="108">
        <f t="shared" si="441"/>
        <v>0</v>
      </c>
      <c r="AF454" s="108"/>
      <c r="AG454" s="108">
        <f t="shared" si="441"/>
        <v>0</v>
      </c>
      <c r="AH454" s="108">
        <f t="shared" si="441"/>
        <v>5350</v>
      </c>
      <c r="AI454" s="108"/>
      <c r="AJ454" s="108">
        <f t="shared" si="441"/>
        <v>5350</v>
      </c>
      <c r="AK454" s="108">
        <f t="shared" si="441"/>
        <v>0</v>
      </c>
      <c r="AL454" s="108">
        <f t="shared" si="441"/>
        <v>0</v>
      </c>
      <c r="AM454" s="108">
        <f t="shared" si="441"/>
        <v>5350</v>
      </c>
      <c r="AN454" s="108">
        <f t="shared" si="441"/>
        <v>0</v>
      </c>
      <c r="AO454" s="108">
        <f t="shared" si="441"/>
        <v>1465</v>
      </c>
      <c r="AP454" s="108">
        <f t="shared" si="441"/>
        <v>0</v>
      </c>
      <c r="AQ454" s="108">
        <f t="shared" si="441"/>
        <v>6815</v>
      </c>
      <c r="AR454" s="108">
        <f t="shared" si="441"/>
        <v>0</v>
      </c>
      <c r="AS454" s="113"/>
      <c r="AT454" s="108">
        <f aca="true" t="shared" si="442" ref="AT454:BC454">AT455</f>
        <v>6815</v>
      </c>
      <c r="AU454" s="108">
        <f t="shared" si="442"/>
        <v>0</v>
      </c>
      <c r="AV454" s="108">
        <f t="shared" si="442"/>
        <v>0</v>
      </c>
      <c r="AW454" s="108">
        <f t="shared" si="442"/>
        <v>6815</v>
      </c>
      <c r="AX454" s="108">
        <f t="shared" si="442"/>
        <v>0</v>
      </c>
      <c r="AY454" s="108">
        <f t="shared" si="442"/>
        <v>0</v>
      </c>
      <c r="AZ454" s="108">
        <f t="shared" si="442"/>
        <v>0</v>
      </c>
      <c r="BA454" s="108">
        <f t="shared" si="442"/>
        <v>0</v>
      </c>
      <c r="BB454" s="108">
        <f t="shared" si="442"/>
        <v>6815</v>
      </c>
      <c r="BC454" s="108">
        <f t="shared" si="442"/>
        <v>0</v>
      </c>
    </row>
    <row r="455" spans="1:55" ht="33">
      <c r="A455" s="104"/>
      <c r="B455" s="105" t="s">
        <v>328</v>
      </c>
      <c r="C455" s="106" t="s">
        <v>334</v>
      </c>
      <c r="D455" s="106" t="s">
        <v>345</v>
      </c>
      <c r="E455" s="111" t="s">
        <v>450</v>
      </c>
      <c r="F455" s="106" t="s">
        <v>329</v>
      </c>
      <c r="G455" s="108">
        <f>H455+I455</f>
        <v>11278</v>
      </c>
      <c r="H455" s="108">
        <v>11278</v>
      </c>
      <c r="I455" s="108"/>
      <c r="J455" s="112">
        <f>K455-G455</f>
        <v>1062</v>
      </c>
      <c r="K455" s="112">
        <v>12340</v>
      </c>
      <c r="L455" s="112"/>
      <c r="M455" s="112"/>
      <c r="N455" s="108">
        <v>13287</v>
      </c>
      <c r="O455" s="112">
        <v>-646</v>
      </c>
      <c r="P455" s="112">
        <v>-692</v>
      </c>
      <c r="Q455" s="112">
        <f>P455+N455</f>
        <v>12595</v>
      </c>
      <c r="R455" s="112"/>
      <c r="S455" s="112">
        <f>T455-Q455</f>
        <v>-4623</v>
      </c>
      <c r="T455" s="112">
        <v>7972</v>
      </c>
      <c r="U455" s="112"/>
      <c r="V455" s="112">
        <v>7972</v>
      </c>
      <c r="W455" s="112"/>
      <c r="X455" s="112"/>
      <c r="Y455" s="112">
        <f>W455+T455</f>
        <v>7972</v>
      </c>
      <c r="Z455" s="112">
        <f>X455+V455</f>
        <v>7972</v>
      </c>
      <c r="AA455" s="112">
        <v>-2622</v>
      </c>
      <c r="AB455" s="112">
        <v>-2622</v>
      </c>
      <c r="AC455" s="112">
        <f>AA455+Y455</f>
        <v>5350</v>
      </c>
      <c r="AD455" s="112">
        <f>AB455+Z455</f>
        <v>5350</v>
      </c>
      <c r="AE455" s="112"/>
      <c r="AF455" s="112"/>
      <c r="AG455" s="112"/>
      <c r="AH455" s="112">
        <f>AE455+AC455</f>
        <v>5350</v>
      </c>
      <c r="AI455" s="112"/>
      <c r="AJ455" s="112">
        <f>AG455+AD455</f>
        <v>5350</v>
      </c>
      <c r="AK455" s="113"/>
      <c r="AL455" s="113"/>
      <c r="AM455" s="112">
        <f>AK455+AH455</f>
        <v>5350</v>
      </c>
      <c r="AN455" s="112">
        <f>AI455</f>
        <v>0</v>
      </c>
      <c r="AO455" s="112">
        <f>AQ455-AM455</f>
        <v>1465</v>
      </c>
      <c r="AP455" s="112">
        <f>AR455-AN455</f>
        <v>0</v>
      </c>
      <c r="AQ455" s="112">
        <v>6815</v>
      </c>
      <c r="AR455" s="112"/>
      <c r="AS455" s="113"/>
      <c r="AT455" s="112">
        <v>6815</v>
      </c>
      <c r="AU455" s="112"/>
      <c r="AV455" s="113"/>
      <c r="AW455" s="108">
        <f>AT455+AV455</f>
        <v>6815</v>
      </c>
      <c r="AX455" s="112">
        <f>AU455</f>
        <v>0</v>
      </c>
      <c r="AY455" s="115"/>
      <c r="AZ455" s="115"/>
      <c r="BA455" s="115"/>
      <c r="BB455" s="112">
        <f>AW455+AY455+AZ455+BA455</f>
        <v>6815</v>
      </c>
      <c r="BC455" s="109">
        <f>AX455+AY455</f>
        <v>0</v>
      </c>
    </row>
    <row r="456" spans="1:55" ht="33">
      <c r="A456" s="104"/>
      <c r="B456" s="105" t="s">
        <v>373</v>
      </c>
      <c r="C456" s="106" t="s">
        <v>334</v>
      </c>
      <c r="D456" s="106" t="s">
        <v>345</v>
      </c>
      <c r="E456" s="132" t="s">
        <v>411</v>
      </c>
      <c r="F456" s="106"/>
      <c r="G456" s="108"/>
      <c r="H456" s="108"/>
      <c r="I456" s="108"/>
      <c r="J456" s="112">
        <f>J457</f>
        <v>6512</v>
      </c>
      <c r="K456" s="112">
        <f>K457</f>
        <v>6512</v>
      </c>
      <c r="L456" s="112">
        <f>L457</f>
        <v>0</v>
      </c>
      <c r="M456" s="112"/>
      <c r="N456" s="112">
        <f>N457</f>
        <v>7146</v>
      </c>
      <c r="O456" s="112">
        <f>O457+O458</f>
        <v>220414</v>
      </c>
      <c r="P456" s="112">
        <f>P457+P458</f>
        <v>240113</v>
      </c>
      <c r="Q456" s="112">
        <f>Q457+Q458</f>
        <v>247259</v>
      </c>
      <c r="R456" s="112">
        <f>R457+R458</f>
        <v>0</v>
      </c>
      <c r="S456" s="112">
        <f aca="true" t="shared" si="443" ref="S456:Z456">S457+S458+S460</f>
        <v>-210865</v>
      </c>
      <c r="T456" s="112">
        <f t="shared" si="443"/>
        <v>36394</v>
      </c>
      <c r="U456" s="112">
        <f t="shared" si="443"/>
        <v>0</v>
      </c>
      <c r="V456" s="112">
        <f t="shared" si="443"/>
        <v>0</v>
      </c>
      <c r="W456" s="112">
        <f t="shared" si="443"/>
        <v>0</v>
      </c>
      <c r="X456" s="112">
        <f t="shared" si="443"/>
        <v>0</v>
      </c>
      <c r="Y456" s="112">
        <f t="shared" si="443"/>
        <v>36394</v>
      </c>
      <c r="Z456" s="112">
        <f t="shared" si="443"/>
        <v>0</v>
      </c>
      <c r="AA456" s="112">
        <f aca="true" t="shared" si="444" ref="AA456:AJ456">AA457+AA458+AA460</f>
        <v>0</v>
      </c>
      <c r="AB456" s="112">
        <f t="shared" si="444"/>
        <v>0</v>
      </c>
      <c r="AC456" s="112">
        <f t="shared" si="444"/>
        <v>36394</v>
      </c>
      <c r="AD456" s="112">
        <f t="shared" si="444"/>
        <v>0</v>
      </c>
      <c r="AE456" s="112">
        <f t="shared" si="444"/>
        <v>0</v>
      </c>
      <c r="AF456" s="112"/>
      <c r="AG456" s="112">
        <f t="shared" si="444"/>
        <v>0</v>
      </c>
      <c r="AH456" s="112">
        <f t="shared" si="444"/>
        <v>36394</v>
      </c>
      <c r="AI456" s="112"/>
      <c r="AJ456" s="112">
        <f t="shared" si="444"/>
        <v>0</v>
      </c>
      <c r="AK456" s="112">
        <f>AK457+AK458+AK460</f>
        <v>0</v>
      </c>
      <c r="AL456" s="112">
        <f>AL457+AL458+AL460</f>
        <v>0</v>
      </c>
      <c r="AM456" s="112">
        <f>AM457+AM458+AM460</f>
        <v>36394</v>
      </c>
      <c r="AN456" s="112">
        <f>AN457+AN458+AN460</f>
        <v>0</v>
      </c>
      <c r="AO456" s="112">
        <f>AO460+AO462+AO464</f>
        <v>-18825</v>
      </c>
      <c r="AP456" s="112">
        <f>AP460+AP462+AP464</f>
        <v>0</v>
      </c>
      <c r="AQ456" s="112">
        <f>AQ460+AQ462+AQ464</f>
        <v>17569</v>
      </c>
      <c r="AR456" s="112">
        <f>AR460+AR462+AR464</f>
        <v>0</v>
      </c>
      <c r="AS456" s="113"/>
      <c r="AT456" s="112">
        <f aca="true" t="shared" si="445" ref="AT456:BC456">AT460+AT462+AT464</f>
        <v>17569</v>
      </c>
      <c r="AU456" s="112">
        <f t="shared" si="445"/>
        <v>0</v>
      </c>
      <c r="AV456" s="112">
        <f t="shared" si="445"/>
        <v>0</v>
      </c>
      <c r="AW456" s="112">
        <f t="shared" si="445"/>
        <v>17569</v>
      </c>
      <c r="AX456" s="112">
        <f t="shared" si="445"/>
        <v>0</v>
      </c>
      <c r="AY456" s="112">
        <f t="shared" si="445"/>
        <v>0</v>
      </c>
      <c r="AZ456" s="112">
        <f t="shared" si="445"/>
        <v>39083</v>
      </c>
      <c r="BA456" s="112">
        <f t="shared" si="445"/>
        <v>0</v>
      </c>
      <c r="BB456" s="112">
        <f t="shared" si="445"/>
        <v>56652</v>
      </c>
      <c r="BC456" s="112">
        <f t="shared" si="445"/>
        <v>0</v>
      </c>
    </row>
    <row r="457" spans="1:55" ht="66" hidden="1">
      <c r="A457" s="104"/>
      <c r="B457" s="105" t="s">
        <v>332</v>
      </c>
      <c r="C457" s="106" t="s">
        <v>334</v>
      </c>
      <c r="D457" s="106" t="s">
        <v>345</v>
      </c>
      <c r="E457" s="132" t="s">
        <v>411</v>
      </c>
      <c r="F457" s="106" t="s">
        <v>333</v>
      </c>
      <c r="G457" s="108"/>
      <c r="H457" s="108"/>
      <c r="I457" s="108"/>
      <c r="J457" s="112">
        <f>K457-G457</f>
        <v>6512</v>
      </c>
      <c r="K457" s="112">
        <v>6512</v>
      </c>
      <c r="L457" s="112"/>
      <c r="M457" s="112"/>
      <c r="N457" s="108">
        <v>7146</v>
      </c>
      <c r="O457" s="112">
        <f>220414-2551</f>
        <v>217863</v>
      </c>
      <c r="P457" s="112">
        <f>240113-2732</f>
        <v>237381</v>
      </c>
      <c r="Q457" s="112">
        <f>P457+N457</f>
        <v>244527</v>
      </c>
      <c r="R457" s="112"/>
      <c r="S457" s="112">
        <f>T457-Q457</f>
        <v>-244527</v>
      </c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  <c r="AO457" s="112"/>
      <c r="AP457" s="112"/>
      <c r="AQ457" s="112"/>
      <c r="AR457" s="112"/>
      <c r="AS457" s="113"/>
      <c r="AT457" s="112"/>
      <c r="AU457" s="112"/>
      <c r="AV457" s="112"/>
      <c r="AW457" s="112"/>
      <c r="AX457" s="112"/>
      <c r="AY457" s="112"/>
      <c r="AZ457" s="112"/>
      <c r="BA457" s="112"/>
      <c r="BB457" s="112"/>
      <c r="BC457" s="112"/>
    </row>
    <row r="458" spans="1:55" ht="82.5" hidden="1">
      <c r="A458" s="128"/>
      <c r="B458" s="105" t="s">
        <v>38</v>
      </c>
      <c r="C458" s="106" t="s">
        <v>334</v>
      </c>
      <c r="D458" s="106" t="s">
        <v>345</v>
      </c>
      <c r="E458" s="132" t="s">
        <v>60</v>
      </c>
      <c r="F458" s="106"/>
      <c r="G458" s="151"/>
      <c r="H458" s="151"/>
      <c r="I458" s="151"/>
      <c r="J458" s="124"/>
      <c r="K458" s="124"/>
      <c r="L458" s="124"/>
      <c r="M458" s="124"/>
      <c r="N458" s="151"/>
      <c r="O458" s="112">
        <f>O459</f>
        <v>2551</v>
      </c>
      <c r="P458" s="112">
        <f>P459</f>
        <v>2732</v>
      </c>
      <c r="Q458" s="112">
        <f>P458+N458</f>
        <v>2732</v>
      </c>
      <c r="R458" s="109">
        <f aca="true" t="shared" si="446" ref="R458:AR458">R459</f>
        <v>0</v>
      </c>
      <c r="S458" s="112">
        <f t="shared" si="446"/>
        <v>-2732</v>
      </c>
      <c r="T458" s="109">
        <f t="shared" si="446"/>
        <v>0</v>
      </c>
      <c r="U458" s="109">
        <f t="shared" si="446"/>
        <v>0</v>
      </c>
      <c r="V458" s="109">
        <f t="shared" si="446"/>
        <v>0</v>
      </c>
      <c r="W458" s="109">
        <f t="shared" si="446"/>
        <v>0</v>
      </c>
      <c r="X458" s="109">
        <f t="shared" si="446"/>
        <v>0</v>
      </c>
      <c r="Y458" s="109">
        <f t="shared" si="446"/>
        <v>0</v>
      </c>
      <c r="Z458" s="109">
        <f t="shared" si="446"/>
        <v>0</v>
      </c>
      <c r="AA458" s="109">
        <f t="shared" si="446"/>
        <v>0</v>
      </c>
      <c r="AB458" s="109">
        <f t="shared" si="446"/>
        <v>0</v>
      </c>
      <c r="AC458" s="109">
        <f t="shared" si="446"/>
        <v>0</v>
      </c>
      <c r="AD458" s="109">
        <f t="shared" si="446"/>
        <v>0</v>
      </c>
      <c r="AE458" s="109">
        <f t="shared" si="446"/>
        <v>0</v>
      </c>
      <c r="AF458" s="109"/>
      <c r="AG458" s="109">
        <f t="shared" si="446"/>
        <v>0</v>
      </c>
      <c r="AH458" s="109">
        <f t="shared" si="446"/>
        <v>0</v>
      </c>
      <c r="AI458" s="109"/>
      <c r="AJ458" s="109">
        <f t="shared" si="446"/>
        <v>0</v>
      </c>
      <c r="AK458" s="109">
        <f t="shared" si="446"/>
        <v>0</v>
      </c>
      <c r="AL458" s="109">
        <f t="shared" si="446"/>
        <v>0</v>
      </c>
      <c r="AM458" s="109">
        <f t="shared" si="446"/>
        <v>0</v>
      </c>
      <c r="AN458" s="109">
        <f t="shared" si="446"/>
        <v>0</v>
      </c>
      <c r="AO458" s="109">
        <f t="shared" si="446"/>
        <v>0</v>
      </c>
      <c r="AP458" s="109">
        <f t="shared" si="446"/>
        <v>0</v>
      </c>
      <c r="AQ458" s="109">
        <f t="shared" si="446"/>
        <v>0</v>
      </c>
      <c r="AR458" s="109">
        <f t="shared" si="446"/>
        <v>0</v>
      </c>
      <c r="AS458" s="113"/>
      <c r="AT458" s="109">
        <f aca="true" t="shared" si="447" ref="AT458:BC458">AT459</f>
        <v>0</v>
      </c>
      <c r="AU458" s="109">
        <f t="shared" si="447"/>
        <v>0</v>
      </c>
      <c r="AV458" s="109">
        <f t="shared" si="447"/>
        <v>0</v>
      </c>
      <c r="AW458" s="109">
        <f t="shared" si="447"/>
        <v>0</v>
      </c>
      <c r="AX458" s="109">
        <f t="shared" si="447"/>
        <v>0</v>
      </c>
      <c r="AY458" s="109">
        <f t="shared" si="447"/>
        <v>0</v>
      </c>
      <c r="AZ458" s="109">
        <f t="shared" si="447"/>
        <v>0</v>
      </c>
      <c r="BA458" s="109">
        <f t="shared" si="447"/>
        <v>0</v>
      </c>
      <c r="BB458" s="112">
        <f t="shared" si="447"/>
        <v>0</v>
      </c>
      <c r="BC458" s="109">
        <f t="shared" si="447"/>
        <v>0</v>
      </c>
    </row>
    <row r="459" spans="1:55" ht="99" hidden="1">
      <c r="A459" s="128"/>
      <c r="B459" s="105" t="s">
        <v>55</v>
      </c>
      <c r="C459" s="106" t="s">
        <v>334</v>
      </c>
      <c r="D459" s="106" t="s">
        <v>345</v>
      </c>
      <c r="E459" s="132" t="s">
        <v>60</v>
      </c>
      <c r="F459" s="106" t="s">
        <v>344</v>
      </c>
      <c r="G459" s="151"/>
      <c r="H459" s="151"/>
      <c r="I459" s="151"/>
      <c r="J459" s="124"/>
      <c r="K459" s="124"/>
      <c r="L459" s="124"/>
      <c r="M459" s="124"/>
      <c r="N459" s="151"/>
      <c r="O459" s="112">
        <v>2551</v>
      </c>
      <c r="P459" s="112">
        <v>2732</v>
      </c>
      <c r="Q459" s="112">
        <f>P459+N459</f>
        <v>2732</v>
      </c>
      <c r="R459" s="115"/>
      <c r="S459" s="112">
        <f>T459-Q459</f>
        <v>-2732</v>
      </c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13"/>
      <c r="AT459" s="109"/>
      <c r="AU459" s="109"/>
      <c r="AV459" s="109"/>
      <c r="AW459" s="109"/>
      <c r="AX459" s="109"/>
      <c r="AY459" s="109"/>
      <c r="AZ459" s="109"/>
      <c r="BA459" s="109"/>
      <c r="BB459" s="112"/>
      <c r="BC459" s="109"/>
    </row>
    <row r="460" spans="1:55" ht="66" hidden="1">
      <c r="A460" s="128"/>
      <c r="B460" s="134" t="s">
        <v>149</v>
      </c>
      <c r="C460" s="106" t="s">
        <v>334</v>
      </c>
      <c r="D460" s="106" t="s">
        <v>345</v>
      </c>
      <c r="E460" s="132" t="s">
        <v>110</v>
      </c>
      <c r="F460" s="106"/>
      <c r="G460" s="151"/>
      <c r="H460" s="151"/>
      <c r="I460" s="151"/>
      <c r="J460" s="124"/>
      <c r="K460" s="124"/>
      <c r="L460" s="124"/>
      <c r="M460" s="124"/>
      <c r="N460" s="151"/>
      <c r="O460" s="112"/>
      <c r="P460" s="112"/>
      <c r="Q460" s="112"/>
      <c r="R460" s="115"/>
      <c r="S460" s="112">
        <f aca="true" t="shared" si="448" ref="S460:AN460">S461</f>
        <v>36394</v>
      </c>
      <c r="T460" s="112">
        <f t="shared" si="448"/>
        <v>36394</v>
      </c>
      <c r="U460" s="112">
        <f t="shared" si="448"/>
        <v>0</v>
      </c>
      <c r="V460" s="112">
        <f t="shared" si="448"/>
        <v>0</v>
      </c>
      <c r="W460" s="112">
        <f t="shared" si="448"/>
        <v>0</v>
      </c>
      <c r="X460" s="112">
        <f t="shared" si="448"/>
        <v>0</v>
      </c>
      <c r="Y460" s="112">
        <f t="shared" si="448"/>
        <v>36394</v>
      </c>
      <c r="Z460" s="112">
        <f t="shared" si="448"/>
        <v>0</v>
      </c>
      <c r="AA460" s="112">
        <f t="shared" si="448"/>
        <v>0</v>
      </c>
      <c r="AB460" s="112">
        <f t="shared" si="448"/>
        <v>0</v>
      </c>
      <c r="AC460" s="112">
        <f t="shared" si="448"/>
        <v>36394</v>
      </c>
      <c r="AD460" s="112">
        <f t="shared" si="448"/>
        <v>0</v>
      </c>
      <c r="AE460" s="112">
        <f t="shared" si="448"/>
        <v>0</v>
      </c>
      <c r="AF460" s="112"/>
      <c r="AG460" s="112">
        <f t="shared" si="448"/>
        <v>0</v>
      </c>
      <c r="AH460" s="112">
        <f t="shared" si="448"/>
        <v>36394</v>
      </c>
      <c r="AI460" s="112"/>
      <c r="AJ460" s="112">
        <f t="shared" si="448"/>
        <v>0</v>
      </c>
      <c r="AK460" s="112">
        <f t="shared" si="448"/>
        <v>0</v>
      </c>
      <c r="AL460" s="112">
        <f t="shared" si="448"/>
        <v>0</v>
      </c>
      <c r="AM460" s="112">
        <f t="shared" si="448"/>
        <v>36394</v>
      </c>
      <c r="AN460" s="112">
        <f t="shared" si="448"/>
        <v>0</v>
      </c>
      <c r="AO460" s="112">
        <f>AO461</f>
        <v>-36394</v>
      </c>
      <c r="AP460" s="112">
        <f>AP461</f>
        <v>0</v>
      </c>
      <c r="AQ460" s="112">
        <f>AQ461</f>
        <v>0</v>
      </c>
      <c r="AR460" s="112">
        <f>AR461</f>
        <v>0</v>
      </c>
      <c r="AS460" s="113"/>
      <c r="AT460" s="112">
        <f aca="true" t="shared" si="449" ref="AT460:BC460">AT461</f>
        <v>0</v>
      </c>
      <c r="AU460" s="112">
        <f t="shared" si="449"/>
        <v>0</v>
      </c>
      <c r="AV460" s="112">
        <f t="shared" si="449"/>
        <v>0</v>
      </c>
      <c r="AW460" s="112">
        <f t="shared" si="449"/>
        <v>0</v>
      </c>
      <c r="AX460" s="112">
        <f t="shared" si="449"/>
        <v>0</v>
      </c>
      <c r="AY460" s="112">
        <f t="shared" si="449"/>
        <v>0</v>
      </c>
      <c r="AZ460" s="112">
        <f t="shared" si="449"/>
        <v>0</v>
      </c>
      <c r="BA460" s="112">
        <f t="shared" si="449"/>
        <v>0</v>
      </c>
      <c r="BB460" s="112">
        <f t="shared" si="449"/>
        <v>0</v>
      </c>
      <c r="BC460" s="112">
        <f t="shared" si="449"/>
        <v>0</v>
      </c>
    </row>
    <row r="461" spans="1:55" ht="66" hidden="1">
      <c r="A461" s="128"/>
      <c r="B461" s="105" t="s">
        <v>332</v>
      </c>
      <c r="C461" s="106" t="s">
        <v>334</v>
      </c>
      <c r="D461" s="106" t="s">
        <v>345</v>
      </c>
      <c r="E461" s="132" t="s">
        <v>110</v>
      </c>
      <c r="F461" s="106" t="s">
        <v>333</v>
      </c>
      <c r="G461" s="151"/>
      <c r="H461" s="151"/>
      <c r="I461" s="151"/>
      <c r="J461" s="124"/>
      <c r="K461" s="124"/>
      <c r="L461" s="124"/>
      <c r="M461" s="124"/>
      <c r="N461" s="151"/>
      <c r="O461" s="112"/>
      <c r="P461" s="112"/>
      <c r="Q461" s="112"/>
      <c r="R461" s="115"/>
      <c r="S461" s="112">
        <f>T461-Q461</f>
        <v>36394</v>
      </c>
      <c r="T461" s="112">
        <v>36394</v>
      </c>
      <c r="U461" s="112"/>
      <c r="V461" s="112"/>
      <c r="W461" s="112"/>
      <c r="X461" s="112"/>
      <c r="Y461" s="112">
        <f>W461+T461</f>
        <v>36394</v>
      </c>
      <c r="Z461" s="112">
        <f>X461+V461</f>
        <v>0</v>
      </c>
      <c r="AA461" s="112"/>
      <c r="AB461" s="112"/>
      <c r="AC461" s="112">
        <f>AA461+Y461</f>
        <v>36394</v>
      </c>
      <c r="AD461" s="112">
        <f>AB461+Z461</f>
        <v>0</v>
      </c>
      <c r="AE461" s="112"/>
      <c r="AF461" s="112"/>
      <c r="AG461" s="112"/>
      <c r="AH461" s="112">
        <f>AE461+AC461</f>
        <v>36394</v>
      </c>
      <c r="AI461" s="112"/>
      <c r="AJ461" s="112">
        <f>AG461+AD461</f>
        <v>0</v>
      </c>
      <c r="AK461" s="113"/>
      <c r="AL461" s="113"/>
      <c r="AM461" s="112">
        <f>AK461+AH461</f>
        <v>36394</v>
      </c>
      <c r="AN461" s="112">
        <f>AI461</f>
        <v>0</v>
      </c>
      <c r="AO461" s="112">
        <f>AQ461-AM461</f>
        <v>-36394</v>
      </c>
      <c r="AP461" s="112">
        <f>AR461-AN461</f>
        <v>0</v>
      </c>
      <c r="AQ461" s="112"/>
      <c r="AR461" s="112"/>
      <c r="AS461" s="113"/>
      <c r="AT461" s="112"/>
      <c r="AU461" s="112"/>
      <c r="AV461" s="112"/>
      <c r="AW461" s="112"/>
      <c r="AX461" s="112"/>
      <c r="AY461" s="112"/>
      <c r="AZ461" s="112"/>
      <c r="BA461" s="112"/>
      <c r="BB461" s="112"/>
      <c r="BC461" s="112"/>
    </row>
    <row r="462" spans="1:55" ht="49.5">
      <c r="A462" s="128"/>
      <c r="B462" s="105" t="s">
        <v>178</v>
      </c>
      <c r="C462" s="106" t="s">
        <v>334</v>
      </c>
      <c r="D462" s="106" t="s">
        <v>345</v>
      </c>
      <c r="E462" s="132" t="s">
        <v>110</v>
      </c>
      <c r="F462" s="106"/>
      <c r="G462" s="151"/>
      <c r="H462" s="151"/>
      <c r="I462" s="151"/>
      <c r="J462" s="124"/>
      <c r="K462" s="124"/>
      <c r="L462" s="124"/>
      <c r="M462" s="124"/>
      <c r="N462" s="151"/>
      <c r="O462" s="112"/>
      <c r="P462" s="112"/>
      <c r="Q462" s="112"/>
      <c r="R462" s="115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3"/>
      <c r="AL462" s="113"/>
      <c r="AM462" s="112"/>
      <c r="AN462" s="112"/>
      <c r="AO462" s="112">
        <f>AO463</f>
        <v>10423</v>
      </c>
      <c r="AP462" s="112">
        <f>AP463</f>
        <v>0</v>
      </c>
      <c r="AQ462" s="112">
        <f>AQ463</f>
        <v>10423</v>
      </c>
      <c r="AR462" s="112">
        <f>AR463</f>
        <v>0</v>
      </c>
      <c r="AS462" s="113"/>
      <c r="AT462" s="112">
        <f aca="true" t="shared" si="450" ref="AT462:BC462">AT463</f>
        <v>10423</v>
      </c>
      <c r="AU462" s="112">
        <f t="shared" si="450"/>
        <v>0</v>
      </c>
      <c r="AV462" s="112">
        <f t="shared" si="450"/>
        <v>0</v>
      </c>
      <c r="AW462" s="112">
        <f t="shared" si="450"/>
        <v>10423</v>
      </c>
      <c r="AX462" s="112">
        <f t="shared" si="450"/>
        <v>0</v>
      </c>
      <c r="AY462" s="112">
        <f t="shared" si="450"/>
        <v>0</v>
      </c>
      <c r="AZ462" s="112">
        <f t="shared" si="450"/>
        <v>39083</v>
      </c>
      <c r="BA462" s="112">
        <f t="shared" si="450"/>
        <v>0</v>
      </c>
      <c r="BB462" s="112">
        <f t="shared" si="450"/>
        <v>49506</v>
      </c>
      <c r="BC462" s="112">
        <f t="shared" si="450"/>
        <v>0</v>
      </c>
    </row>
    <row r="463" spans="1:55" ht="66">
      <c r="A463" s="128"/>
      <c r="B463" s="105" t="s">
        <v>332</v>
      </c>
      <c r="C463" s="106" t="s">
        <v>334</v>
      </c>
      <c r="D463" s="106" t="s">
        <v>345</v>
      </c>
      <c r="E463" s="132" t="s">
        <v>110</v>
      </c>
      <c r="F463" s="106" t="s">
        <v>333</v>
      </c>
      <c r="G463" s="151"/>
      <c r="H463" s="151"/>
      <c r="I463" s="151"/>
      <c r="J463" s="124"/>
      <c r="K463" s="124"/>
      <c r="L463" s="124"/>
      <c r="M463" s="124"/>
      <c r="N463" s="151"/>
      <c r="O463" s="112"/>
      <c r="P463" s="112"/>
      <c r="Q463" s="112"/>
      <c r="R463" s="115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3"/>
      <c r="AL463" s="113"/>
      <c r="AM463" s="112"/>
      <c r="AN463" s="112"/>
      <c r="AO463" s="112">
        <f>AQ463-AM463</f>
        <v>10423</v>
      </c>
      <c r="AP463" s="112">
        <f>AR463-AN463</f>
        <v>0</v>
      </c>
      <c r="AQ463" s="112">
        <v>10423</v>
      </c>
      <c r="AR463" s="112"/>
      <c r="AS463" s="113"/>
      <c r="AT463" s="112">
        <v>10423</v>
      </c>
      <c r="AU463" s="112"/>
      <c r="AV463" s="113"/>
      <c r="AW463" s="108">
        <f>AT463+AV463</f>
        <v>10423</v>
      </c>
      <c r="AX463" s="112">
        <f>AU463</f>
        <v>0</v>
      </c>
      <c r="AY463" s="115"/>
      <c r="AZ463" s="112">
        <v>39083</v>
      </c>
      <c r="BA463" s="115"/>
      <c r="BB463" s="112">
        <f>AW463+AY463+AZ463+BA463</f>
        <v>49506</v>
      </c>
      <c r="BC463" s="109">
        <f>AX463+AY463</f>
        <v>0</v>
      </c>
    </row>
    <row r="464" spans="1:55" ht="49.5">
      <c r="A464" s="128"/>
      <c r="B464" s="133" t="s">
        <v>179</v>
      </c>
      <c r="C464" s="106" t="s">
        <v>334</v>
      </c>
      <c r="D464" s="106" t="s">
        <v>345</v>
      </c>
      <c r="E464" s="111" t="s">
        <v>115</v>
      </c>
      <c r="F464" s="106"/>
      <c r="G464" s="151"/>
      <c r="H464" s="151"/>
      <c r="I464" s="151"/>
      <c r="J464" s="124"/>
      <c r="K464" s="124"/>
      <c r="L464" s="124"/>
      <c r="M464" s="124"/>
      <c r="N464" s="151"/>
      <c r="O464" s="112"/>
      <c r="P464" s="112"/>
      <c r="Q464" s="112"/>
      <c r="R464" s="115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3"/>
      <c r="AL464" s="113"/>
      <c r="AM464" s="112"/>
      <c r="AN464" s="112"/>
      <c r="AO464" s="112">
        <f>AO465</f>
        <v>7146</v>
      </c>
      <c r="AP464" s="112">
        <f aca="true" t="shared" si="451" ref="AP464:AR465">AP465</f>
        <v>0</v>
      </c>
      <c r="AQ464" s="112">
        <f t="shared" si="451"/>
        <v>7146</v>
      </c>
      <c r="AR464" s="112">
        <f t="shared" si="451"/>
        <v>0</v>
      </c>
      <c r="AS464" s="113"/>
      <c r="AT464" s="112">
        <f>AT465</f>
        <v>7146</v>
      </c>
      <c r="AU464" s="112">
        <f aca="true" t="shared" si="452" ref="AU464:BC465">AU465</f>
        <v>0</v>
      </c>
      <c r="AV464" s="112">
        <f t="shared" si="452"/>
        <v>0</v>
      </c>
      <c r="AW464" s="112">
        <f t="shared" si="452"/>
        <v>7146</v>
      </c>
      <c r="AX464" s="112">
        <f t="shared" si="452"/>
        <v>0</v>
      </c>
      <c r="AY464" s="112">
        <f t="shared" si="452"/>
        <v>0</v>
      </c>
      <c r="AZ464" s="112">
        <f t="shared" si="452"/>
        <v>0</v>
      </c>
      <c r="BA464" s="112">
        <f t="shared" si="452"/>
        <v>0</v>
      </c>
      <c r="BB464" s="112">
        <f t="shared" si="452"/>
        <v>7146</v>
      </c>
      <c r="BC464" s="112">
        <f t="shared" si="452"/>
        <v>0</v>
      </c>
    </row>
    <row r="465" spans="1:55" ht="66">
      <c r="A465" s="128"/>
      <c r="B465" s="166" t="s">
        <v>143</v>
      </c>
      <c r="C465" s="106" t="s">
        <v>334</v>
      </c>
      <c r="D465" s="106" t="s">
        <v>345</v>
      </c>
      <c r="E465" s="111" t="s">
        <v>118</v>
      </c>
      <c r="F465" s="106"/>
      <c r="G465" s="151"/>
      <c r="H465" s="151"/>
      <c r="I465" s="151"/>
      <c r="J465" s="124"/>
      <c r="K465" s="124"/>
      <c r="L465" s="124"/>
      <c r="M465" s="124"/>
      <c r="N465" s="151"/>
      <c r="O465" s="112"/>
      <c r="P465" s="112"/>
      <c r="Q465" s="112"/>
      <c r="R465" s="115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3"/>
      <c r="AL465" s="113"/>
      <c r="AM465" s="112"/>
      <c r="AN465" s="112"/>
      <c r="AO465" s="112">
        <f>AO466</f>
        <v>7146</v>
      </c>
      <c r="AP465" s="112">
        <f t="shared" si="451"/>
        <v>0</v>
      </c>
      <c r="AQ465" s="112">
        <f t="shared" si="451"/>
        <v>7146</v>
      </c>
      <c r="AR465" s="112">
        <f t="shared" si="451"/>
        <v>0</v>
      </c>
      <c r="AS465" s="113"/>
      <c r="AT465" s="112">
        <f>AT466</f>
        <v>7146</v>
      </c>
      <c r="AU465" s="112">
        <f t="shared" si="452"/>
        <v>0</v>
      </c>
      <c r="AV465" s="112">
        <f t="shared" si="452"/>
        <v>0</v>
      </c>
      <c r="AW465" s="112">
        <f t="shared" si="452"/>
        <v>7146</v>
      </c>
      <c r="AX465" s="112">
        <f t="shared" si="452"/>
        <v>0</v>
      </c>
      <c r="AY465" s="112">
        <f t="shared" si="452"/>
        <v>0</v>
      </c>
      <c r="AZ465" s="112">
        <f t="shared" si="452"/>
        <v>0</v>
      </c>
      <c r="BA465" s="112">
        <f t="shared" si="452"/>
        <v>0</v>
      </c>
      <c r="BB465" s="112">
        <f t="shared" si="452"/>
        <v>7146</v>
      </c>
      <c r="BC465" s="112">
        <f t="shared" si="452"/>
        <v>0</v>
      </c>
    </row>
    <row r="466" spans="1:55" ht="66">
      <c r="A466" s="128"/>
      <c r="B466" s="105" t="s">
        <v>332</v>
      </c>
      <c r="C466" s="106" t="s">
        <v>334</v>
      </c>
      <c r="D466" s="106" t="s">
        <v>345</v>
      </c>
      <c r="E466" s="111" t="s">
        <v>118</v>
      </c>
      <c r="F466" s="106" t="s">
        <v>333</v>
      </c>
      <c r="G466" s="151"/>
      <c r="H466" s="151"/>
      <c r="I466" s="151"/>
      <c r="J466" s="124"/>
      <c r="K466" s="124"/>
      <c r="L466" s="124"/>
      <c r="M466" s="124"/>
      <c r="N466" s="151"/>
      <c r="O466" s="112"/>
      <c r="P466" s="112"/>
      <c r="Q466" s="112"/>
      <c r="R466" s="115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3"/>
      <c r="AL466" s="113"/>
      <c r="AM466" s="112"/>
      <c r="AN466" s="112"/>
      <c r="AO466" s="112">
        <f>AQ466-AM466</f>
        <v>7146</v>
      </c>
      <c r="AP466" s="112">
        <f>AR466-AN466</f>
        <v>0</v>
      </c>
      <c r="AQ466" s="112">
        <v>7146</v>
      </c>
      <c r="AR466" s="112"/>
      <c r="AS466" s="113"/>
      <c r="AT466" s="112">
        <v>7146</v>
      </c>
      <c r="AU466" s="112"/>
      <c r="AV466" s="113"/>
      <c r="AW466" s="108">
        <f>AT466+AV466</f>
        <v>7146</v>
      </c>
      <c r="AX466" s="112">
        <f>AU466</f>
        <v>0</v>
      </c>
      <c r="AY466" s="115"/>
      <c r="AZ466" s="115"/>
      <c r="BA466" s="115"/>
      <c r="BB466" s="112">
        <f>AW466+AY466+AZ466+BA466</f>
        <v>7146</v>
      </c>
      <c r="BC466" s="109">
        <f>AX466+AY466</f>
        <v>0</v>
      </c>
    </row>
    <row r="467" spans="1:55" ht="37.5">
      <c r="A467" s="128"/>
      <c r="B467" s="99" t="s">
        <v>374</v>
      </c>
      <c r="C467" s="100" t="s">
        <v>293</v>
      </c>
      <c r="D467" s="100" t="s">
        <v>348</v>
      </c>
      <c r="E467" s="132"/>
      <c r="F467" s="106"/>
      <c r="G467" s="151"/>
      <c r="H467" s="151"/>
      <c r="I467" s="151"/>
      <c r="J467" s="124"/>
      <c r="K467" s="124"/>
      <c r="L467" s="124"/>
      <c r="M467" s="124"/>
      <c r="N467" s="151"/>
      <c r="O467" s="112"/>
      <c r="P467" s="112"/>
      <c r="Q467" s="112"/>
      <c r="R467" s="115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68">
        <f aca="true" t="shared" si="453" ref="AK467:AN468">AK468</f>
        <v>18993</v>
      </c>
      <c r="AL467" s="168">
        <f t="shared" si="453"/>
        <v>0</v>
      </c>
      <c r="AM467" s="116">
        <f t="shared" si="453"/>
        <v>18993</v>
      </c>
      <c r="AN467" s="116">
        <f t="shared" si="453"/>
        <v>0</v>
      </c>
      <c r="AO467" s="116">
        <f>AO468</f>
        <v>26007</v>
      </c>
      <c r="AP467" s="116">
        <f aca="true" t="shared" si="454" ref="AP467:AR468">AP468</f>
        <v>0</v>
      </c>
      <c r="AQ467" s="116">
        <f t="shared" si="454"/>
        <v>45000</v>
      </c>
      <c r="AR467" s="116">
        <f t="shared" si="454"/>
        <v>0</v>
      </c>
      <c r="AS467" s="113"/>
      <c r="AT467" s="116">
        <f>AT468</f>
        <v>45000</v>
      </c>
      <c r="AU467" s="116">
        <f aca="true" t="shared" si="455" ref="AU467:BC468">AU468</f>
        <v>0</v>
      </c>
      <c r="AV467" s="116">
        <f t="shared" si="455"/>
        <v>0</v>
      </c>
      <c r="AW467" s="116">
        <f t="shared" si="455"/>
        <v>45000</v>
      </c>
      <c r="AX467" s="116">
        <f t="shared" si="455"/>
        <v>0</v>
      </c>
      <c r="AY467" s="116">
        <f t="shared" si="455"/>
        <v>0</v>
      </c>
      <c r="AZ467" s="116">
        <f t="shared" si="455"/>
        <v>0</v>
      </c>
      <c r="BA467" s="116">
        <f t="shared" si="455"/>
        <v>0</v>
      </c>
      <c r="BB467" s="116">
        <f t="shared" si="455"/>
        <v>45000</v>
      </c>
      <c r="BC467" s="116">
        <f t="shared" si="455"/>
        <v>0</v>
      </c>
    </row>
    <row r="468" spans="1:55" ht="33">
      <c r="A468" s="128"/>
      <c r="B468" s="105" t="s">
        <v>373</v>
      </c>
      <c r="C468" s="106" t="s">
        <v>293</v>
      </c>
      <c r="D468" s="106" t="s">
        <v>348</v>
      </c>
      <c r="E468" s="139" t="s">
        <v>411</v>
      </c>
      <c r="F468" s="106"/>
      <c r="G468" s="151"/>
      <c r="H468" s="151"/>
      <c r="I468" s="151"/>
      <c r="J468" s="124"/>
      <c r="K468" s="124"/>
      <c r="L468" s="124"/>
      <c r="M468" s="124"/>
      <c r="N468" s="151"/>
      <c r="O468" s="112"/>
      <c r="P468" s="112"/>
      <c r="Q468" s="112"/>
      <c r="R468" s="115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69">
        <f t="shared" si="453"/>
        <v>18993</v>
      </c>
      <c r="AL468" s="169">
        <f t="shared" si="453"/>
        <v>0</v>
      </c>
      <c r="AM468" s="112">
        <f t="shared" si="453"/>
        <v>18993</v>
      </c>
      <c r="AN468" s="112">
        <f t="shared" si="453"/>
        <v>0</v>
      </c>
      <c r="AO468" s="112">
        <f>AO469</f>
        <v>26007</v>
      </c>
      <c r="AP468" s="112">
        <f t="shared" si="454"/>
        <v>0</v>
      </c>
      <c r="AQ468" s="112">
        <f t="shared" si="454"/>
        <v>45000</v>
      </c>
      <c r="AR468" s="112">
        <f t="shared" si="454"/>
        <v>0</v>
      </c>
      <c r="AS468" s="113"/>
      <c r="AT468" s="112">
        <f>AT469</f>
        <v>45000</v>
      </c>
      <c r="AU468" s="112">
        <f t="shared" si="455"/>
        <v>0</v>
      </c>
      <c r="AV468" s="112">
        <f t="shared" si="455"/>
        <v>0</v>
      </c>
      <c r="AW468" s="112">
        <f t="shared" si="455"/>
        <v>45000</v>
      </c>
      <c r="AX468" s="112">
        <f t="shared" si="455"/>
        <v>0</v>
      </c>
      <c r="AY468" s="112">
        <f t="shared" si="455"/>
        <v>0</v>
      </c>
      <c r="AZ468" s="112">
        <f t="shared" si="455"/>
        <v>0</v>
      </c>
      <c r="BA468" s="112">
        <f t="shared" si="455"/>
        <v>0</v>
      </c>
      <c r="BB468" s="112">
        <f t="shared" si="455"/>
        <v>45000</v>
      </c>
      <c r="BC468" s="112">
        <f t="shared" si="455"/>
        <v>0</v>
      </c>
    </row>
    <row r="469" spans="1:55" ht="99">
      <c r="A469" s="128"/>
      <c r="B469" s="105" t="s">
        <v>111</v>
      </c>
      <c r="C469" s="106" t="s">
        <v>293</v>
      </c>
      <c r="D469" s="106" t="s">
        <v>348</v>
      </c>
      <c r="E469" s="139" t="s">
        <v>112</v>
      </c>
      <c r="F469" s="106"/>
      <c r="G469" s="151"/>
      <c r="H469" s="151"/>
      <c r="I469" s="151"/>
      <c r="J469" s="124"/>
      <c r="K469" s="124"/>
      <c r="L469" s="124"/>
      <c r="M469" s="124"/>
      <c r="N469" s="151"/>
      <c r="O469" s="112"/>
      <c r="P469" s="112"/>
      <c r="Q469" s="112"/>
      <c r="R469" s="115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>
        <f aca="true" t="shared" si="456" ref="AK469:AR469">AK470+AK472</f>
        <v>18993</v>
      </c>
      <c r="AL469" s="112">
        <f t="shared" si="456"/>
        <v>0</v>
      </c>
      <c r="AM469" s="112">
        <f t="shared" si="456"/>
        <v>18993</v>
      </c>
      <c r="AN469" s="112">
        <f t="shared" si="456"/>
        <v>0</v>
      </c>
      <c r="AO469" s="112">
        <f t="shared" si="456"/>
        <v>26007</v>
      </c>
      <c r="AP469" s="112">
        <f t="shared" si="456"/>
        <v>0</v>
      </c>
      <c r="AQ469" s="112">
        <f t="shared" si="456"/>
        <v>45000</v>
      </c>
      <c r="AR469" s="112">
        <f t="shared" si="456"/>
        <v>0</v>
      </c>
      <c r="AS469" s="113"/>
      <c r="AT469" s="112">
        <f aca="true" t="shared" si="457" ref="AT469:BC469">AT470+AT472</f>
        <v>45000</v>
      </c>
      <c r="AU469" s="112">
        <f t="shared" si="457"/>
        <v>0</v>
      </c>
      <c r="AV469" s="112">
        <f t="shared" si="457"/>
        <v>0</v>
      </c>
      <c r="AW469" s="112">
        <f t="shared" si="457"/>
        <v>45000</v>
      </c>
      <c r="AX469" s="112">
        <f t="shared" si="457"/>
        <v>0</v>
      </c>
      <c r="AY469" s="112">
        <f t="shared" si="457"/>
        <v>0</v>
      </c>
      <c r="AZ469" s="112">
        <f t="shared" si="457"/>
        <v>0</v>
      </c>
      <c r="BA469" s="112">
        <f t="shared" si="457"/>
        <v>0</v>
      </c>
      <c r="BB469" s="112">
        <f t="shared" si="457"/>
        <v>45000</v>
      </c>
      <c r="BC469" s="112">
        <f t="shared" si="457"/>
        <v>0</v>
      </c>
    </row>
    <row r="470" spans="1:55" ht="66">
      <c r="A470" s="128"/>
      <c r="B470" s="134" t="s">
        <v>125</v>
      </c>
      <c r="C470" s="106" t="s">
        <v>293</v>
      </c>
      <c r="D470" s="106" t="s">
        <v>348</v>
      </c>
      <c r="E470" s="111" t="s">
        <v>113</v>
      </c>
      <c r="F470" s="106"/>
      <c r="G470" s="151"/>
      <c r="H470" s="151"/>
      <c r="I470" s="151"/>
      <c r="J470" s="124"/>
      <c r="K470" s="124"/>
      <c r="L470" s="124"/>
      <c r="M470" s="124"/>
      <c r="N470" s="151"/>
      <c r="O470" s="112"/>
      <c r="P470" s="112"/>
      <c r="Q470" s="112"/>
      <c r="R470" s="115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>
        <f aca="true" t="shared" si="458" ref="AK470:AR470">AK471</f>
        <v>7787</v>
      </c>
      <c r="AL470" s="112">
        <f t="shared" si="458"/>
        <v>0</v>
      </c>
      <c r="AM470" s="112">
        <f t="shared" si="458"/>
        <v>7787</v>
      </c>
      <c r="AN470" s="112">
        <f t="shared" si="458"/>
        <v>0</v>
      </c>
      <c r="AO470" s="112">
        <f t="shared" si="458"/>
        <v>10213</v>
      </c>
      <c r="AP470" s="112">
        <f t="shared" si="458"/>
        <v>0</v>
      </c>
      <c r="AQ470" s="112">
        <f t="shared" si="458"/>
        <v>18000</v>
      </c>
      <c r="AR470" s="112">
        <f t="shared" si="458"/>
        <v>0</v>
      </c>
      <c r="AS470" s="113"/>
      <c r="AT470" s="112">
        <f aca="true" t="shared" si="459" ref="AT470:BC470">AT471</f>
        <v>18000</v>
      </c>
      <c r="AU470" s="112">
        <f t="shared" si="459"/>
        <v>0</v>
      </c>
      <c r="AV470" s="112">
        <f t="shared" si="459"/>
        <v>0</v>
      </c>
      <c r="AW470" s="112">
        <f t="shared" si="459"/>
        <v>18000</v>
      </c>
      <c r="AX470" s="112">
        <f t="shared" si="459"/>
        <v>0</v>
      </c>
      <c r="AY470" s="112">
        <f t="shared" si="459"/>
        <v>0</v>
      </c>
      <c r="AZ470" s="112">
        <f t="shared" si="459"/>
        <v>0</v>
      </c>
      <c r="BA470" s="112">
        <f t="shared" si="459"/>
        <v>0</v>
      </c>
      <c r="BB470" s="112">
        <f t="shared" si="459"/>
        <v>18000</v>
      </c>
      <c r="BC470" s="112">
        <f t="shared" si="459"/>
        <v>0</v>
      </c>
    </row>
    <row r="471" spans="1:55" ht="66">
      <c r="A471" s="128"/>
      <c r="B471" s="105" t="s">
        <v>332</v>
      </c>
      <c r="C471" s="106" t="s">
        <v>293</v>
      </c>
      <c r="D471" s="106" t="s">
        <v>348</v>
      </c>
      <c r="E471" s="111" t="s">
        <v>113</v>
      </c>
      <c r="F471" s="106" t="s">
        <v>333</v>
      </c>
      <c r="G471" s="151"/>
      <c r="H471" s="151"/>
      <c r="I471" s="151"/>
      <c r="J471" s="124"/>
      <c r="K471" s="124"/>
      <c r="L471" s="124"/>
      <c r="M471" s="124"/>
      <c r="N471" s="151"/>
      <c r="O471" s="112"/>
      <c r="P471" s="112"/>
      <c r="Q471" s="112"/>
      <c r="R471" s="115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>
        <v>7787</v>
      </c>
      <c r="AL471" s="112"/>
      <c r="AM471" s="112">
        <f>AK471+AH471</f>
        <v>7787</v>
      </c>
      <c r="AN471" s="112">
        <f>AI471</f>
        <v>0</v>
      </c>
      <c r="AO471" s="112">
        <f>AQ471-AM471</f>
        <v>10213</v>
      </c>
      <c r="AP471" s="112">
        <f>AR471-AN471</f>
        <v>0</v>
      </c>
      <c r="AQ471" s="112">
        <v>18000</v>
      </c>
      <c r="AR471" s="112"/>
      <c r="AS471" s="113"/>
      <c r="AT471" s="112">
        <v>18000</v>
      </c>
      <c r="AU471" s="112"/>
      <c r="AV471" s="113"/>
      <c r="AW471" s="108">
        <f>AT471+AV471</f>
        <v>18000</v>
      </c>
      <c r="AX471" s="112">
        <f>AU471</f>
        <v>0</v>
      </c>
      <c r="AY471" s="115"/>
      <c r="AZ471" s="115"/>
      <c r="BA471" s="115"/>
      <c r="BB471" s="112">
        <f>AW471+AY471+AZ471+BA471</f>
        <v>18000</v>
      </c>
      <c r="BC471" s="109">
        <f>AX471+AY471</f>
        <v>0</v>
      </c>
    </row>
    <row r="472" spans="1:55" ht="195.75" customHeight="1">
      <c r="A472" s="128"/>
      <c r="B472" s="105" t="s">
        <v>163</v>
      </c>
      <c r="C472" s="106" t="s">
        <v>293</v>
      </c>
      <c r="D472" s="106" t="s">
        <v>348</v>
      </c>
      <c r="E472" s="111" t="s">
        <v>162</v>
      </c>
      <c r="F472" s="106"/>
      <c r="G472" s="151"/>
      <c r="H472" s="151"/>
      <c r="I472" s="151"/>
      <c r="J472" s="124"/>
      <c r="K472" s="124"/>
      <c r="L472" s="124"/>
      <c r="M472" s="124"/>
      <c r="N472" s="151"/>
      <c r="O472" s="112"/>
      <c r="P472" s="112"/>
      <c r="Q472" s="112"/>
      <c r="R472" s="115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>
        <f aca="true" t="shared" si="460" ref="AK472:AR472">AK473</f>
        <v>11206</v>
      </c>
      <c r="AL472" s="112">
        <f t="shared" si="460"/>
        <v>0</v>
      </c>
      <c r="AM472" s="112">
        <f t="shared" si="460"/>
        <v>11206</v>
      </c>
      <c r="AN472" s="112">
        <f t="shared" si="460"/>
        <v>0</v>
      </c>
      <c r="AO472" s="112">
        <f t="shared" si="460"/>
        <v>15794</v>
      </c>
      <c r="AP472" s="112">
        <f t="shared" si="460"/>
        <v>0</v>
      </c>
      <c r="AQ472" s="112">
        <f t="shared" si="460"/>
        <v>27000</v>
      </c>
      <c r="AR472" s="112">
        <f t="shared" si="460"/>
        <v>0</v>
      </c>
      <c r="AS472" s="113"/>
      <c r="AT472" s="112">
        <f aca="true" t="shared" si="461" ref="AT472:BC472">AT473</f>
        <v>27000</v>
      </c>
      <c r="AU472" s="112">
        <f t="shared" si="461"/>
        <v>0</v>
      </c>
      <c r="AV472" s="112">
        <f t="shared" si="461"/>
        <v>0</v>
      </c>
      <c r="AW472" s="112">
        <f t="shared" si="461"/>
        <v>27000</v>
      </c>
      <c r="AX472" s="112">
        <f t="shared" si="461"/>
        <v>0</v>
      </c>
      <c r="AY472" s="112">
        <f t="shared" si="461"/>
        <v>0</v>
      </c>
      <c r="AZ472" s="112">
        <f t="shared" si="461"/>
        <v>0</v>
      </c>
      <c r="BA472" s="112">
        <f t="shared" si="461"/>
        <v>0</v>
      </c>
      <c r="BB472" s="112">
        <f t="shared" si="461"/>
        <v>27000</v>
      </c>
      <c r="BC472" s="112">
        <f t="shared" si="461"/>
        <v>0</v>
      </c>
    </row>
    <row r="473" spans="1:55" ht="99">
      <c r="A473" s="128"/>
      <c r="B473" s="133" t="s">
        <v>55</v>
      </c>
      <c r="C473" s="106" t="s">
        <v>293</v>
      </c>
      <c r="D473" s="106" t="s">
        <v>348</v>
      </c>
      <c r="E473" s="111" t="s">
        <v>162</v>
      </c>
      <c r="F473" s="106" t="s">
        <v>344</v>
      </c>
      <c r="G473" s="151"/>
      <c r="H473" s="151"/>
      <c r="I473" s="151"/>
      <c r="J473" s="124"/>
      <c r="K473" s="124"/>
      <c r="L473" s="124"/>
      <c r="M473" s="124"/>
      <c r="N473" s="151"/>
      <c r="O473" s="112"/>
      <c r="P473" s="112"/>
      <c r="Q473" s="112"/>
      <c r="R473" s="115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>
        <v>11206</v>
      </c>
      <c r="AL473" s="112"/>
      <c r="AM473" s="112">
        <f>AK473+AH473</f>
        <v>11206</v>
      </c>
      <c r="AN473" s="112">
        <f>AI473</f>
        <v>0</v>
      </c>
      <c r="AO473" s="112">
        <f>AQ473-AM473</f>
        <v>15794</v>
      </c>
      <c r="AP473" s="112">
        <f>AR473-AN473</f>
        <v>0</v>
      </c>
      <c r="AQ473" s="112">
        <v>27000</v>
      </c>
      <c r="AR473" s="112"/>
      <c r="AS473" s="113"/>
      <c r="AT473" s="112">
        <v>27000</v>
      </c>
      <c r="AU473" s="112"/>
      <c r="AV473" s="113"/>
      <c r="AW473" s="108">
        <f>AT473+AV473</f>
        <v>27000</v>
      </c>
      <c r="AX473" s="112">
        <f>AU473</f>
        <v>0</v>
      </c>
      <c r="AY473" s="115"/>
      <c r="AZ473" s="115"/>
      <c r="BA473" s="115"/>
      <c r="BB473" s="112">
        <f>AW473+AY473+AZ473+BA473</f>
        <v>27000</v>
      </c>
      <c r="BC473" s="109">
        <f>AX473+AY473</f>
        <v>0</v>
      </c>
    </row>
    <row r="474" spans="1:55" ht="16.5">
      <c r="A474" s="128"/>
      <c r="B474" s="105"/>
      <c r="C474" s="145"/>
      <c r="D474" s="145"/>
      <c r="E474" s="146"/>
      <c r="F474" s="145"/>
      <c r="G474" s="151"/>
      <c r="H474" s="151"/>
      <c r="I474" s="151"/>
      <c r="J474" s="124"/>
      <c r="K474" s="124"/>
      <c r="L474" s="124"/>
      <c r="M474" s="124"/>
      <c r="N474" s="151"/>
      <c r="O474" s="109"/>
      <c r="P474" s="109"/>
      <c r="Q474" s="115"/>
      <c r="R474" s="115"/>
      <c r="S474" s="112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13"/>
      <c r="AL474" s="113"/>
      <c r="AM474" s="125"/>
      <c r="AN474" s="125"/>
      <c r="AO474" s="126"/>
      <c r="AP474" s="126"/>
      <c r="AQ474" s="127"/>
      <c r="AR474" s="126"/>
      <c r="AS474" s="113"/>
      <c r="AT474" s="127"/>
      <c r="AU474" s="126"/>
      <c r="AV474" s="113"/>
      <c r="AW474" s="108"/>
      <c r="AX474" s="112">
        <f>AU474</f>
        <v>0</v>
      </c>
      <c r="AY474" s="115"/>
      <c r="AZ474" s="115"/>
      <c r="BA474" s="115"/>
      <c r="BB474" s="124"/>
      <c r="BC474" s="115"/>
    </row>
    <row r="475" spans="1:55" s="5" customFormat="1" ht="81">
      <c r="A475" s="91">
        <v>914</v>
      </c>
      <c r="B475" s="92" t="s">
        <v>56</v>
      </c>
      <c r="C475" s="95"/>
      <c r="D475" s="95"/>
      <c r="E475" s="94"/>
      <c r="F475" s="95"/>
      <c r="G475" s="143">
        <f aca="true" t="shared" si="462" ref="G475:L475">G476+G479+G490+G493+G496+G503+G511+G517+G523+G526+G520</f>
        <v>179198</v>
      </c>
      <c r="H475" s="143">
        <f t="shared" si="462"/>
        <v>179198</v>
      </c>
      <c r="I475" s="143">
        <f t="shared" si="462"/>
        <v>0</v>
      </c>
      <c r="J475" s="143">
        <f t="shared" si="462"/>
        <v>69594</v>
      </c>
      <c r="K475" s="143">
        <f t="shared" si="462"/>
        <v>248792</v>
      </c>
      <c r="L475" s="143">
        <f t="shared" si="462"/>
        <v>50000</v>
      </c>
      <c r="M475" s="143"/>
      <c r="N475" s="143">
        <f aca="true" t="shared" si="463" ref="N475:AE475">N476+N479+N490+N493+N496+N503+N511+N517+N523+N526+N520</f>
        <v>217673</v>
      </c>
      <c r="O475" s="143">
        <f t="shared" si="463"/>
        <v>0</v>
      </c>
      <c r="P475" s="143">
        <f t="shared" si="463"/>
        <v>0</v>
      </c>
      <c r="Q475" s="143">
        <f t="shared" si="463"/>
        <v>217673</v>
      </c>
      <c r="R475" s="143">
        <f t="shared" si="463"/>
        <v>0</v>
      </c>
      <c r="S475" s="143">
        <f t="shared" si="463"/>
        <v>-186899</v>
      </c>
      <c r="T475" s="143">
        <f t="shared" si="463"/>
        <v>30774</v>
      </c>
      <c r="U475" s="143">
        <f t="shared" si="463"/>
        <v>0</v>
      </c>
      <c r="V475" s="143">
        <f t="shared" si="463"/>
        <v>30774</v>
      </c>
      <c r="W475" s="143">
        <f t="shared" si="463"/>
        <v>0</v>
      </c>
      <c r="X475" s="143">
        <f t="shared" si="463"/>
        <v>0</v>
      </c>
      <c r="Y475" s="143">
        <f t="shared" si="463"/>
        <v>30774</v>
      </c>
      <c r="Z475" s="143">
        <f t="shared" si="463"/>
        <v>30774</v>
      </c>
      <c r="AA475" s="143">
        <f t="shared" si="463"/>
        <v>0</v>
      </c>
      <c r="AB475" s="143">
        <f t="shared" si="463"/>
        <v>0</v>
      </c>
      <c r="AC475" s="143">
        <f t="shared" si="463"/>
        <v>37795</v>
      </c>
      <c r="AD475" s="143">
        <f t="shared" si="463"/>
        <v>30774</v>
      </c>
      <c r="AE475" s="143">
        <f t="shared" si="463"/>
        <v>0</v>
      </c>
      <c r="AF475" s="143"/>
      <c r="AG475" s="143">
        <f>AG476+AG479+AG490+AG493+AG496+AG503+AG511+AG517+AG523+AG526+AG520</f>
        <v>0</v>
      </c>
      <c r="AH475" s="143">
        <f>AH476+AH479+AH490+AH493+AH496+AH503+AH511+AH517+AH523+AH526+AH520</f>
        <v>37795</v>
      </c>
      <c r="AI475" s="143"/>
      <c r="AJ475" s="143">
        <f>AJ476+AJ479+AJ490+AJ493+AJ496+AJ503+AJ511+AJ517+AJ523+AJ526+AJ520</f>
        <v>30774</v>
      </c>
      <c r="AK475" s="143">
        <f>AK476+AK479+AK490+AK493+AK496+AK503+AK511+AK517+AK523+AK526+AK520</f>
        <v>47380</v>
      </c>
      <c r="AL475" s="143">
        <f>AL476+AL479+AL490+AL493+AL496+AL503+AL511+AL517+AL523+AL526+AL520</f>
        <v>6263</v>
      </c>
      <c r="AM475" s="143">
        <f>AM476+AM479+AM490+AM493+AM496+AM503+AM511+AM517+AM523+AM526+AM520</f>
        <v>85175</v>
      </c>
      <c r="AN475" s="143">
        <f>AN476+AN479+AN490+AN493+AN496+AN503+AN511+AN517+AN523+AN526+AN520</f>
        <v>0</v>
      </c>
      <c r="AO475" s="143">
        <f>AO476+AO479+AO490+AO493+AO496+AO503+AO511+AO517+AO523+AO526+AO520+AO532+AO539</f>
        <v>22188</v>
      </c>
      <c r="AP475" s="143">
        <f>AP476+AP479+AP490+AP493+AP496+AP503+AP511+AP517+AP523+AP526+AP520+AP532+AP539</f>
        <v>0</v>
      </c>
      <c r="AQ475" s="143">
        <f>AQ476+AQ479+AQ490+AQ493+AQ496+AQ503+AQ511+AQ517+AQ523+AQ526+AQ520+AQ532+AQ539</f>
        <v>107363</v>
      </c>
      <c r="AR475" s="143">
        <f>AR476+AR479+AR490+AR493+AR496+AR503+AR511+AR517+AR523+AR526+AR520+AR532+AR539</f>
        <v>0</v>
      </c>
      <c r="AS475" s="144"/>
      <c r="AT475" s="143">
        <f aca="true" t="shared" si="464" ref="AT475:BC475">AT476+AT479+AT490+AT493+AT496+AT503+AT511+AT517+AT523+AT526+AT520+AT532+AT539</f>
        <v>107363</v>
      </c>
      <c r="AU475" s="143">
        <f t="shared" si="464"/>
        <v>0</v>
      </c>
      <c r="AV475" s="143">
        <f t="shared" si="464"/>
        <v>0</v>
      </c>
      <c r="AW475" s="143">
        <f t="shared" si="464"/>
        <v>107363</v>
      </c>
      <c r="AX475" s="143">
        <f t="shared" si="464"/>
        <v>0</v>
      </c>
      <c r="AY475" s="143">
        <f t="shared" si="464"/>
        <v>110000</v>
      </c>
      <c r="AZ475" s="143">
        <f t="shared" si="464"/>
        <v>-19950</v>
      </c>
      <c r="BA475" s="143">
        <f t="shared" si="464"/>
        <v>0</v>
      </c>
      <c r="BB475" s="143">
        <f t="shared" si="464"/>
        <v>197413</v>
      </c>
      <c r="BC475" s="143">
        <f t="shared" si="464"/>
        <v>110000</v>
      </c>
    </row>
    <row r="476" spans="1:55" s="2" customFormat="1" ht="18.75" hidden="1">
      <c r="A476" s="120"/>
      <c r="B476" s="99" t="s">
        <v>239</v>
      </c>
      <c r="C476" s="100" t="s">
        <v>324</v>
      </c>
      <c r="D476" s="100" t="s">
        <v>348</v>
      </c>
      <c r="E476" s="101"/>
      <c r="F476" s="100"/>
      <c r="G476" s="102">
        <f aca="true" t="shared" si="465" ref="G476:W477">G477</f>
        <v>6711</v>
      </c>
      <c r="H476" s="102">
        <f t="shared" si="465"/>
        <v>6711</v>
      </c>
      <c r="I476" s="102">
        <f t="shared" si="465"/>
        <v>0</v>
      </c>
      <c r="J476" s="102">
        <f t="shared" si="465"/>
        <v>-1070</v>
      </c>
      <c r="K476" s="102">
        <f t="shared" si="465"/>
        <v>5641</v>
      </c>
      <c r="L476" s="102">
        <f t="shared" si="465"/>
        <v>0</v>
      </c>
      <c r="M476" s="102"/>
      <c r="N476" s="102">
        <f t="shared" si="465"/>
        <v>0</v>
      </c>
      <c r="O476" s="102">
        <f t="shared" si="465"/>
        <v>0</v>
      </c>
      <c r="P476" s="102">
        <f t="shared" si="465"/>
        <v>0</v>
      </c>
      <c r="Q476" s="102">
        <f t="shared" si="465"/>
        <v>0</v>
      </c>
      <c r="R476" s="102">
        <f t="shared" si="465"/>
        <v>0</v>
      </c>
      <c r="S476" s="102">
        <f t="shared" si="465"/>
        <v>0</v>
      </c>
      <c r="T476" s="102">
        <f t="shared" si="465"/>
        <v>0</v>
      </c>
      <c r="U476" s="102">
        <f t="shared" si="465"/>
        <v>0</v>
      </c>
      <c r="V476" s="102">
        <f t="shared" si="465"/>
        <v>0</v>
      </c>
      <c r="W476" s="102">
        <f t="shared" si="465"/>
        <v>0</v>
      </c>
      <c r="X476" s="102">
        <f aca="true" t="shared" si="466" ref="W476:AM477">X477</f>
        <v>0</v>
      </c>
      <c r="Y476" s="102">
        <f t="shared" si="466"/>
        <v>0</v>
      </c>
      <c r="Z476" s="102">
        <f t="shared" si="466"/>
        <v>0</v>
      </c>
      <c r="AA476" s="102">
        <f t="shared" si="466"/>
        <v>0</v>
      </c>
      <c r="AB476" s="102">
        <f t="shared" si="466"/>
        <v>0</v>
      </c>
      <c r="AC476" s="102">
        <f t="shared" si="466"/>
        <v>0</v>
      </c>
      <c r="AD476" s="102">
        <f t="shared" si="466"/>
        <v>0</v>
      </c>
      <c r="AE476" s="102">
        <f t="shared" si="466"/>
        <v>0</v>
      </c>
      <c r="AF476" s="102"/>
      <c r="AG476" s="102">
        <f t="shared" si="466"/>
        <v>0</v>
      </c>
      <c r="AH476" s="102">
        <f t="shared" si="466"/>
        <v>0</v>
      </c>
      <c r="AI476" s="102"/>
      <c r="AJ476" s="102">
        <f t="shared" si="466"/>
        <v>0</v>
      </c>
      <c r="AK476" s="102">
        <f t="shared" si="466"/>
        <v>0</v>
      </c>
      <c r="AL476" s="102">
        <f t="shared" si="466"/>
        <v>0</v>
      </c>
      <c r="AM476" s="102">
        <f t="shared" si="466"/>
        <v>0</v>
      </c>
      <c r="AN476" s="102">
        <f aca="true" t="shared" si="467" ref="AK476:AR477">AN477</f>
        <v>0</v>
      </c>
      <c r="AO476" s="102">
        <f t="shared" si="467"/>
        <v>0</v>
      </c>
      <c r="AP476" s="102">
        <f t="shared" si="467"/>
        <v>0</v>
      </c>
      <c r="AQ476" s="102">
        <f t="shared" si="467"/>
        <v>0</v>
      </c>
      <c r="AR476" s="102">
        <f t="shared" si="467"/>
        <v>0</v>
      </c>
      <c r="AS476" s="136"/>
      <c r="AT476" s="102">
        <f>AT477</f>
        <v>0</v>
      </c>
      <c r="AU476" s="102">
        <f aca="true" t="shared" si="468" ref="AU476:BC477">AU477</f>
        <v>0</v>
      </c>
      <c r="AV476" s="102">
        <f t="shared" si="468"/>
        <v>0</v>
      </c>
      <c r="AW476" s="102">
        <f t="shared" si="468"/>
        <v>0</v>
      </c>
      <c r="AX476" s="102">
        <f t="shared" si="468"/>
        <v>0</v>
      </c>
      <c r="AY476" s="102">
        <f t="shared" si="468"/>
        <v>0</v>
      </c>
      <c r="AZ476" s="102">
        <f t="shared" si="468"/>
        <v>0</v>
      </c>
      <c r="BA476" s="102">
        <f t="shared" si="468"/>
        <v>0</v>
      </c>
      <c r="BB476" s="151">
        <f t="shared" si="468"/>
        <v>0</v>
      </c>
      <c r="BC476" s="102">
        <f t="shared" si="468"/>
        <v>0</v>
      </c>
    </row>
    <row r="477" spans="1:55" s="2" customFormat="1" ht="50.25" hidden="1">
      <c r="A477" s="120"/>
      <c r="B477" s="105" t="s">
        <v>406</v>
      </c>
      <c r="C477" s="106" t="s">
        <v>324</v>
      </c>
      <c r="D477" s="106" t="s">
        <v>348</v>
      </c>
      <c r="E477" s="111" t="s">
        <v>407</v>
      </c>
      <c r="F477" s="106"/>
      <c r="G477" s="108">
        <f>H477+I477</f>
        <v>6711</v>
      </c>
      <c r="H477" s="108">
        <f>H478</f>
        <v>6711</v>
      </c>
      <c r="I477" s="108">
        <f>I478</f>
        <v>0</v>
      </c>
      <c r="J477" s="108">
        <f t="shared" si="465"/>
        <v>-1070</v>
      </c>
      <c r="K477" s="108">
        <f t="shared" si="465"/>
        <v>5641</v>
      </c>
      <c r="L477" s="108">
        <f t="shared" si="465"/>
        <v>0</v>
      </c>
      <c r="M477" s="108"/>
      <c r="N477" s="108">
        <f t="shared" si="465"/>
        <v>0</v>
      </c>
      <c r="O477" s="108">
        <f t="shared" si="465"/>
        <v>0</v>
      </c>
      <c r="P477" s="108">
        <f t="shared" si="465"/>
        <v>0</v>
      </c>
      <c r="Q477" s="108">
        <f t="shared" si="465"/>
        <v>0</v>
      </c>
      <c r="R477" s="108">
        <f t="shared" si="465"/>
        <v>0</v>
      </c>
      <c r="S477" s="108">
        <f t="shared" si="465"/>
        <v>0</v>
      </c>
      <c r="T477" s="108">
        <f t="shared" si="465"/>
        <v>0</v>
      </c>
      <c r="U477" s="108">
        <f t="shared" si="465"/>
        <v>0</v>
      </c>
      <c r="V477" s="108">
        <f t="shared" si="465"/>
        <v>0</v>
      </c>
      <c r="W477" s="108">
        <f t="shared" si="466"/>
        <v>0</v>
      </c>
      <c r="X477" s="108">
        <f t="shared" si="466"/>
        <v>0</v>
      </c>
      <c r="Y477" s="108">
        <f t="shared" si="466"/>
        <v>0</v>
      </c>
      <c r="Z477" s="108">
        <f t="shared" si="466"/>
        <v>0</v>
      </c>
      <c r="AA477" s="108">
        <f t="shared" si="466"/>
        <v>0</v>
      </c>
      <c r="AB477" s="108">
        <f t="shared" si="466"/>
        <v>0</v>
      </c>
      <c r="AC477" s="108">
        <f t="shared" si="466"/>
        <v>0</v>
      </c>
      <c r="AD477" s="108">
        <f t="shared" si="466"/>
        <v>0</v>
      </c>
      <c r="AE477" s="108">
        <f t="shared" si="466"/>
        <v>0</v>
      </c>
      <c r="AF477" s="108"/>
      <c r="AG477" s="108">
        <f t="shared" si="466"/>
        <v>0</v>
      </c>
      <c r="AH477" s="108">
        <f t="shared" si="466"/>
        <v>0</v>
      </c>
      <c r="AI477" s="108"/>
      <c r="AJ477" s="108">
        <f t="shared" si="466"/>
        <v>0</v>
      </c>
      <c r="AK477" s="108">
        <f t="shared" si="467"/>
        <v>0</v>
      </c>
      <c r="AL477" s="108">
        <f t="shared" si="467"/>
        <v>0</v>
      </c>
      <c r="AM477" s="108">
        <f t="shared" si="467"/>
        <v>0</v>
      </c>
      <c r="AN477" s="108">
        <f t="shared" si="467"/>
        <v>0</v>
      </c>
      <c r="AO477" s="108">
        <f t="shared" si="467"/>
        <v>0</v>
      </c>
      <c r="AP477" s="108">
        <f t="shared" si="467"/>
        <v>0</v>
      </c>
      <c r="AQ477" s="108">
        <f t="shared" si="467"/>
        <v>0</v>
      </c>
      <c r="AR477" s="108">
        <f t="shared" si="467"/>
        <v>0</v>
      </c>
      <c r="AS477" s="136"/>
      <c r="AT477" s="108">
        <f>AT478</f>
        <v>0</v>
      </c>
      <c r="AU477" s="108">
        <f t="shared" si="468"/>
        <v>0</v>
      </c>
      <c r="AV477" s="108">
        <f t="shared" si="468"/>
        <v>0</v>
      </c>
      <c r="AW477" s="108">
        <f t="shared" si="468"/>
        <v>0</v>
      </c>
      <c r="AX477" s="108">
        <f t="shared" si="468"/>
        <v>0</v>
      </c>
      <c r="AY477" s="108">
        <f t="shared" si="468"/>
        <v>0</v>
      </c>
      <c r="AZ477" s="108">
        <f t="shared" si="468"/>
        <v>0</v>
      </c>
      <c r="BA477" s="108">
        <f t="shared" si="468"/>
        <v>0</v>
      </c>
      <c r="BB477" s="108">
        <f t="shared" si="468"/>
        <v>0</v>
      </c>
      <c r="BC477" s="108">
        <f t="shared" si="468"/>
        <v>0</v>
      </c>
    </row>
    <row r="478" spans="1:55" s="2" customFormat="1" ht="99.75" hidden="1">
      <c r="A478" s="120"/>
      <c r="B478" s="105" t="s">
        <v>87</v>
      </c>
      <c r="C478" s="106" t="s">
        <v>324</v>
      </c>
      <c r="D478" s="106" t="s">
        <v>348</v>
      </c>
      <c r="E478" s="111" t="s">
        <v>407</v>
      </c>
      <c r="F478" s="106" t="s">
        <v>408</v>
      </c>
      <c r="G478" s="108">
        <f>H478+I478</f>
        <v>6711</v>
      </c>
      <c r="H478" s="108">
        <v>6711</v>
      </c>
      <c r="I478" s="108"/>
      <c r="J478" s="112">
        <f>K478-G478</f>
        <v>-1070</v>
      </c>
      <c r="K478" s="112">
        <v>5641</v>
      </c>
      <c r="L478" s="112"/>
      <c r="M478" s="112"/>
      <c r="N478" s="108"/>
      <c r="O478" s="103"/>
      <c r="P478" s="112"/>
      <c r="Q478" s="112">
        <f>P478+N478</f>
        <v>0</v>
      </c>
      <c r="R478" s="112">
        <f>O478</f>
        <v>0</v>
      </c>
      <c r="S478" s="112">
        <f>T478-Q478</f>
        <v>0</v>
      </c>
      <c r="T478" s="112">
        <f aca="true" t="shared" si="469" ref="T478:Z478">Q478</f>
        <v>0</v>
      </c>
      <c r="U478" s="112">
        <f t="shared" si="469"/>
        <v>0</v>
      </c>
      <c r="V478" s="112">
        <f t="shared" si="469"/>
        <v>0</v>
      </c>
      <c r="W478" s="112">
        <f t="shared" si="469"/>
        <v>0</v>
      </c>
      <c r="X478" s="112">
        <f t="shared" si="469"/>
        <v>0</v>
      </c>
      <c r="Y478" s="112">
        <f t="shared" si="469"/>
        <v>0</v>
      </c>
      <c r="Z478" s="112">
        <f t="shared" si="469"/>
        <v>0</v>
      </c>
      <c r="AA478" s="112">
        <f>X478</f>
        <v>0</v>
      </c>
      <c r="AB478" s="112">
        <f>Y478</f>
        <v>0</v>
      </c>
      <c r="AC478" s="112">
        <f>Z478</f>
        <v>0</v>
      </c>
      <c r="AD478" s="112">
        <f>AA478</f>
        <v>0</v>
      </c>
      <c r="AE478" s="112">
        <f>AB478</f>
        <v>0</v>
      </c>
      <c r="AF478" s="112"/>
      <c r="AG478" s="112">
        <f>AC478</f>
        <v>0</v>
      </c>
      <c r="AH478" s="112">
        <f>AD478</f>
        <v>0</v>
      </c>
      <c r="AI478" s="112"/>
      <c r="AJ478" s="112">
        <f>AE478</f>
        <v>0</v>
      </c>
      <c r="AK478" s="112">
        <f>AF478</f>
        <v>0</v>
      </c>
      <c r="AL478" s="112">
        <f>AG478</f>
        <v>0</v>
      </c>
      <c r="AM478" s="112">
        <f aca="true" t="shared" si="470" ref="AM478:AR478">AG478</f>
        <v>0</v>
      </c>
      <c r="AN478" s="112">
        <f t="shared" si="470"/>
        <v>0</v>
      </c>
      <c r="AO478" s="112">
        <f>AQ478-AM478</f>
        <v>0</v>
      </c>
      <c r="AP478" s="112">
        <f t="shared" si="470"/>
        <v>0</v>
      </c>
      <c r="AQ478" s="112"/>
      <c r="AR478" s="112">
        <f t="shared" si="470"/>
        <v>0</v>
      </c>
      <c r="AS478" s="136"/>
      <c r="AT478" s="112"/>
      <c r="AU478" s="112"/>
      <c r="AV478" s="112"/>
      <c r="AW478" s="112"/>
      <c r="AX478" s="112"/>
      <c r="AY478" s="112"/>
      <c r="AZ478" s="112"/>
      <c r="BA478" s="112"/>
      <c r="BB478" s="112"/>
      <c r="BC478" s="112"/>
    </row>
    <row r="479" spans="1:55" s="2" customFormat="1" ht="37.5">
      <c r="A479" s="120"/>
      <c r="B479" s="99" t="s">
        <v>309</v>
      </c>
      <c r="C479" s="100" t="s">
        <v>324</v>
      </c>
      <c r="D479" s="100" t="s">
        <v>343</v>
      </c>
      <c r="E479" s="101"/>
      <c r="F479" s="100"/>
      <c r="G479" s="102">
        <f aca="true" t="shared" si="471" ref="G479:N479">G480+G482+G484+G486</f>
        <v>39361</v>
      </c>
      <c r="H479" s="102">
        <f t="shared" si="471"/>
        <v>39361</v>
      </c>
      <c r="I479" s="102">
        <f t="shared" si="471"/>
        <v>0</v>
      </c>
      <c r="J479" s="102">
        <f t="shared" si="471"/>
        <v>-5542</v>
      </c>
      <c r="K479" s="102">
        <f t="shared" si="471"/>
        <v>33819</v>
      </c>
      <c r="L479" s="102">
        <f t="shared" si="471"/>
        <v>0</v>
      </c>
      <c r="M479" s="102"/>
      <c r="N479" s="102">
        <f t="shared" si="471"/>
        <v>35590</v>
      </c>
      <c r="O479" s="102">
        <f aca="true" t="shared" si="472" ref="O479:V479">O480+O482+O484+O486</f>
        <v>0</v>
      </c>
      <c r="P479" s="102">
        <f t="shared" si="472"/>
        <v>0</v>
      </c>
      <c r="Q479" s="102">
        <f t="shared" si="472"/>
        <v>35590</v>
      </c>
      <c r="R479" s="102">
        <f t="shared" si="472"/>
        <v>0</v>
      </c>
      <c r="S479" s="102">
        <f t="shared" si="472"/>
        <v>-22610</v>
      </c>
      <c r="T479" s="102">
        <f t="shared" si="472"/>
        <v>12980</v>
      </c>
      <c r="U479" s="102">
        <f t="shared" si="472"/>
        <v>0</v>
      </c>
      <c r="V479" s="102">
        <f t="shared" si="472"/>
        <v>12361</v>
      </c>
      <c r="W479" s="102">
        <f aca="true" t="shared" si="473" ref="W479:AD479">W480+W482+W484+W486</f>
        <v>-200</v>
      </c>
      <c r="X479" s="102">
        <f t="shared" si="473"/>
        <v>0</v>
      </c>
      <c r="Y479" s="102">
        <f t="shared" si="473"/>
        <v>12780</v>
      </c>
      <c r="Z479" s="102">
        <f t="shared" si="473"/>
        <v>12361</v>
      </c>
      <c r="AA479" s="102">
        <f t="shared" si="473"/>
        <v>0</v>
      </c>
      <c r="AB479" s="102">
        <f t="shared" si="473"/>
        <v>0</v>
      </c>
      <c r="AC479" s="102">
        <f t="shared" si="473"/>
        <v>19801</v>
      </c>
      <c r="AD479" s="102">
        <f t="shared" si="473"/>
        <v>12361</v>
      </c>
      <c r="AE479" s="102">
        <f>AE480+AE482+AE484+AE486</f>
        <v>0</v>
      </c>
      <c r="AF479" s="102"/>
      <c r="AG479" s="102">
        <f>AG480+AG482+AG484+AG486</f>
        <v>0</v>
      </c>
      <c r="AH479" s="102">
        <f>AH480+AH482+AH484+AH486</f>
        <v>19801</v>
      </c>
      <c r="AI479" s="102"/>
      <c r="AJ479" s="102">
        <f aca="true" t="shared" si="474" ref="AJ479:AO479">AJ480+AJ482+AJ484+AJ486</f>
        <v>12361</v>
      </c>
      <c r="AK479" s="102">
        <f t="shared" si="474"/>
        <v>0</v>
      </c>
      <c r="AL479" s="102">
        <f t="shared" si="474"/>
        <v>0</v>
      </c>
      <c r="AM479" s="102">
        <f t="shared" si="474"/>
        <v>19801</v>
      </c>
      <c r="AN479" s="102">
        <f t="shared" si="474"/>
        <v>0</v>
      </c>
      <c r="AO479" s="102">
        <f t="shared" si="474"/>
        <v>24600</v>
      </c>
      <c r="AP479" s="102">
        <f>AP480+AP482+AP484+AP486</f>
        <v>0</v>
      </c>
      <c r="AQ479" s="102">
        <f>AQ480+AQ482+AQ484+AQ486</f>
        <v>44401</v>
      </c>
      <c r="AR479" s="102">
        <f>AR480+AR482+AR484+AR486</f>
        <v>0</v>
      </c>
      <c r="AS479" s="136"/>
      <c r="AT479" s="102">
        <f aca="true" t="shared" si="475" ref="AT479:BC479">AT480+AT482+AT484+AT486</f>
        <v>44401</v>
      </c>
      <c r="AU479" s="102">
        <f t="shared" si="475"/>
        <v>0</v>
      </c>
      <c r="AV479" s="102">
        <f t="shared" si="475"/>
        <v>0</v>
      </c>
      <c r="AW479" s="102">
        <f t="shared" si="475"/>
        <v>44401</v>
      </c>
      <c r="AX479" s="102">
        <f t="shared" si="475"/>
        <v>0</v>
      </c>
      <c r="AY479" s="102">
        <f t="shared" si="475"/>
        <v>0</v>
      </c>
      <c r="AZ479" s="102">
        <f t="shared" si="475"/>
        <v>-2356</v>
      </c>
      <c r="BA479" s="102">
        <f t="shared" si="475"/>
        <v>0</v>
      </c>
      <c r="BB479" s="102">
        <f t="shared" si="475"/>
        <v>42045</v>
      </c>
      <c r="BC479" s="102">
        <f t="shared" si="475"/>
        <v>0</v>
      </c>
    </row>
    <row r="480" spans="1:55" s="2" customFormat="1" ht="50.25">
      <c r="A480" s="98"/>
      <c r="B480" s="105" t="s">
        <v>406</v>
      </c>
      <c r="C480" s="106" t="s">
        <v>324</v>
      </c>
      <c r="D480" s="106" t="s">
        <v>343</v>
      </c>
      <c r="E480" s="111" t="s">
        <v>407</v>
      </c>
      <c r="F480" s="106"/>
      <c r="G480" s="108">
        <f>H480+I480</f>
        <v>1259</v>
      </c>
      <c r="H480" s="108">
        <f aca="true" t="shared" si="476" ref="H480:AR480">H481</f>
        <v>1259</v>
      </c>
      <c r="I480" s="108">
        <f t="shared" si="476"/>
        <v>0</v>
      </c>
      <c r="J480" s="108">
        <f t="shared" si="476"/>
        <v>41</v>
      </c>
      <c r="K480" s="108">
        <f t="shared" si="476"/>
        <v>1300</v>
      </c>
      <c r="L480" s="108">
        <f t="shared" si="476"/>
        <v>0</v>
      </c>
      <c r="M480" s="108"/>
      <c r="N480" s="108">
        <f t="shared" si="476"/>
        <v>1300</v>
      </c>
      <c r="O480" s="108">
        <f t="shared" si="476"/>
        <v>0</v>
      </c>
      <c r="P480" s="108">
        <f t="shared" si="476"/>
        <v>0</v>
      </c>
      <c r="Q480" s="108">
        <f t="shared" si="476"/>
        <v>1300</v>
      </c>
      <c r="R480" s="108">
        <f t="shared" si="476"/>
        <v>0</v>
      </c>
      <c r="S480" s="108">
        <f t="shared" si="476"/>
        <v>400</v>
      </c>
      <c r="T480" s="108">
        <f t="shared" si="476"/>
        <v>1700</v>
      </c>
      <c r="U480" s="108">
        <f t="shared" si="476"/>
        <v>0</v>
      </c>
      <c r="V480" s="108">
        <f t="shared" si="476"/>
        <v>1700</v>
      </c>
      <c r="W480" s="108">
        <f t="shared" si="476"/>
        <v>-200</v>
      </c>
      <c r="X480" s="108">
        <f t="shared" si="476"/>
        <v>0</v>
      </c>
      <c r="Y480" s="108">
        <f t="shared" si="476"/>
        <v>1500</v>
      </c>
      <c r="Z480" s="108">
        <f t="shared" si="476"/>
        <v>1700</v>
      </c>
      <c r="AA480" s="108">
        <f t="shared" si="476"/>
        <v>0</v>
      </c>
      <c r="AB480" s="108">
        <f t="shared" si="476"/>
        <v>0</v>
      </c>
      <c r="AC480" s="108">
        <f t="shared" si="476"/>
        <v>1500</v>
      </c>
      <c r="AD480" s="108">
        <f t="shared" si="476"/>
        <v>1700</v>
      </c>
      <c r="AE480" s="108">
        <f t="shared" si="476"/>
        <v>0</v>
      </c>
      <c r="AF480" s="108"/>
      <c r="AG480" s="108">
        <f t="shared" si="476"/>
        <v>0</v>
      </c>
      <c r="AH480" s="108">
        <f t="shared" si="476"/>
        <v>1500</v>
      </c>
      <c r="AI480" s="108"/>
      <c r="AJ480" s="108">
        <f t="shared" si="476"/>
        <v>1700</v>
      </c>
      <c r="AK480" s="108">
        <f t="shared" si="476"/>
        <v>0</v>
      </c>
      <c r="AL480" s="108">
        <f t="shared" si="476"/>
        <v>0</v>
      </c>
      <c r="AM480" s="108">
        <f t="shared" si="476"/>
        <v>1500</v>
      </c>
      <c r="AN480" s="108">
        <f t="shared" si="476"/>
        <v>0</v>
      </c>
      <c r="AO480" s="108">
        <f t="shared" si="476"/>
        <v>16449</v>
      </c>
      <c r="AP480" s="108">
        <f t="shared" si="476"/>
        <v>0</v>
      </c>
      <c r="AQ480" s="108">
        <f t="shared" si="476"/>
        <v>17949</v>
      </c>
      <c r="AR480" s="108">
        <f t="shared" si="476"/>
        <v>0</v>
      </c>
      <c r="AS480" s="136"/>
      <c r="AT480" s="108">
        <f aca="true" t="shared" si="477" ref="AT480:BC480">AT481</f>
        <v>17949</v>
      </c>
      <c r="AU480" s="108">
        <f t="shared" si="477"/>
        <v>0</v>
      </c>
      <c r="AV480" s="108">
        <f t="shared" si="477"/>
        <v>0</v>
      </c>
      <c r="AW480" s="108">
        <f t="shared" si="477"/>
        <v>17949</v>
      </c>
      <c r="AX480" s="108">
        <f t="shared" si="477"/>
        <v>0</v>
      </c>
      <c r="AY480" s="108">
        <f t="shared" si="477"/>
        <v>0</v>
      </c>
      <c r="AZ480" s="108">
        <f t="shared" si="477"/>
        <v>10</v>
      </c>
      <c r="BA480" s="108">
        <f t="shared" si="477"/>
        <v>0</v>
      </c>
      <c r="BB480" s="108">
        <f t="shared" si="477"/>
        <v>17959</v>
      </c>
      <c r="BC480" s="108">
        <f t="shared" si="477"/>
        <v>0</v>
      </c>
    </row>
    <row r="481" spans="1:55" s="2" customFormat="1" ht="125.25" customHeight="1">
      <c r="A481" s="120"/>
      <c r="B481" s="105" t="s">
        <v>87</v>
      </c>
      <c r="C481" s="106" t="s">
        <v>324</v>
      </c>
      <c r="D481" s="106" t="s">
        <v>343</v>
      </c>
      <c r="E481" s="111" t="s">
        <v>407</v>
      </c>
      <c r="F481" s="106" t="s">
        <v>408</v>
      </c>
      <c r="G481" s="108">
        <f>H481+I481</f>
        <v>1259</v>
      </c>
      <c r="H481" s="108">
        <v>1259</v>
      </c>
      <c r="I481" s="108"/>
      <c r="J481" s="112">
        <f>K481-G481</f>
        <v>41</v>
      </c>
      <c r="K481" s="112">
        <v>1300</v>
      </c>
      <c r="L481" s="112"/>
      <c r="M481" s="112"/>
      <c r="N481" s="108">
        <v>1300</v>
      </c>
      <c r="O481" s="103"/>
      <c r="P481" s="112"/>
      <c r="Q481" s="112">
        <f>P481+N481</f>
        <v>1300</v>
      </c>
      <c r="R481" s="112">
        <f>O481</f>
        <v>0</v>
      </c>
      <c r="S481" s="112">
        <f>T481-Q481</f>
        <v>400</v>
      </c>
      <c r="T481" s="112">
        <v>1700</v>
      </c>
      <c r="U481" s="112">
        <f>R481</f>
        <v>0</v>
      </c>
      <c r="V481" s="112">
        <v>1700</v>
      </c>
      <c r="W481" s="112">
        <v>-200</v>
      </c>
      <c r="X481" s="112"/>
      <c r="Y481" s="112">
        <f>W481+T481</f>
        <v>1500</v>
      </c>
      <c r="Z481" s="112">
        <f>X481+V481</f>
        <v>1700</v>
      </c>
      <c r="AA481" s="112"/>
      <c r="AB481" s="112"/>
      <c r="AC481" s="112">
        <f>AA481+Y481</f>
        <v>1500</v>
      </c>
      <c r="AD481" s="112">
        <f>AB481+Z481</f>
        <v>1700</v>
      </c>
      <c r="AE481" s="112"/>
      <c r="AF481" s="112"/>
      <c r="AG481" s="112"/>
      <c r="AH481" s="112">
        <f>AE481+AC481</f>
        <v>1500</v>
      </c>
      <c r="AI481" s="112"/>
      <c r="AJ481" s="112">
        <f>AG481+AD481</f>
        <v>1700</v>
      </c>
      <c r="AK481" s="136"/>
      <c r="AL481" s="136"/>
      <c r="AM481" s="112">
        <f>AK481+AH481</f>
        <v>1500</v>
      </c>
      <c r="AN481" s="112">
        <f>AI481</f>
        <v>0</v>
      </c>
      <c r="AO481" s="112">
        <f>AQ481-AM481</f>
        <v>16449</v>
      </c>
      <c r="AP481" s="112">
        <f>AR481-AN481</f>
        <v>0</v>
      </c>
      <c r="AQ481" s="112">
        <v>17949</v>
      </c>
      <c r="AR481" s="112"/>
      <c r="AS481" s="136"/>
      <c r="AT481" s="112">
        <v>17949</v>
      </c>
      <c r="AU481" s="112"/>
      <c r="AV481" s="136"/>
      <c r="AW481" s="108">
        <f>AT481+AV481</f>
        <v>17949</v>
      </c>
      <c r="AX481" s="112">
        <f>AU481</f>
        <v>0</v>
      </c>
      <c r="AY481" s="137"/>
      <c r="AZ481" s="108">
        <v>10</v>
      </c>
      <c r="BA481" s="137"/>
      <c r="BB481" s="112">
        <f>AW481+AY481+AZ481+BA481</f>
        <v>17959</v>
      </c>
      <c r="BC481" s="109">
        <f>AX481+AY481</f>
        <v>0</v>
      </c>
    </row>
    <row r="482" spans="1:55" s="2" customFormat="1" ht="45.75" customHeight="1">
      <c r="A482" s="98"/>
      <c r="B482" s="105" t="s">
        <v>409</v>
      </c>
      <c r="C482" s="106" t="s">
        <v>324</v>
      </c>
      <c r="D482" s="106" t="s">
        <v>343</v>
      </c>
      <c r="E482" s="111" t="s">
        <v>410</v>
      </c>
      <c r="F482" s="163"/>
      <c r="G482" s="108">
        <f>H482+I482</f>
        <v>16100</v>
      </c>
      <c r="H482" s="108">
        <f aca="true" t="shared" si="478" ref="H482:R482">H483</f>
        <v>16100</v>
      </c>
      <c r="I482" s="108">
        <f t="shared" si="478"/>
        <v>0</v>
      </c>
      <c r="J482" s="108">
        <f t="shared" si="478"/>
        <v>16419</v>
      </c>
      <c r="K482" s="108">
        <f t="shared" si="478"/>
        <v>32519</v>
      </c>
      <c r="L482" s="108">
        <f t="shared" si="478"/>
        <v>0</v>
      </c>
      <c r="M482" s="108"/>
      <c r="N482" s="108">
        <f t="shared" si="478"/>
        <v>34290</v>
      </c>
      <c r="O482" s="108">
        <f t="shared" si="478"/>
        <v>0</v>
      </c>
      <c r="P482" s="108">
        <f t="shared" si="478"/>
        <v>0</v>
      </c>
      <c r="Q482" s="108">
        <f t="shared" si="478"/>
        <v>34290</v>
      </c>
      <c r="R482" s="108">
        <f t="shared" si="478"/>
        <v>0</v>
      </c>
      <c r="S482" s="108">
        <f aca="true" t="shared" si="479" ref="S482:Z482">S483+S488</f>
        <v>-23010</v>
      </c>
      <c r="T482" s="108">
        <f t="shared" si="479"/>
        <v>11280</v>
      </c>
      <c r="U482" s="108">
        <f t="shared" si="479"/>
        <v>0</v>
      </c>
      <c r="V482" s="108">
        <f t="shared" si="479"/>
        <v>10661</v>
      </c>
      <c r="W482" s="108">
        <f t="shared" si="479"/>
        <v>0</v>
      </c>
      <c r="X482" s="108">
        <f t="shared" si="479"/>
        <v>0</v>
      </c>
      <c r="Y482" s="108">
        <f t="shared" si="479"/>
        <v>11280</v>
      </c>
      <c r="Z482" s="108">
        <f t="shared" si="479"/>
        <v>10661</v>
      </c>
      <c r="AA482" s="108">
        <f aca="true" t="shared" si="480" ref="AA482:AO482">AA483+AA488</f>
        <v>0</v>
      </c>
      <c r="AB482" s="108">
        <f t="shared" si="480"/>
        <v>0</v>
      </c>
      <c r="AC482" s="108">
        <f t="shared" si="480"/>
        <v>18301</v>
      </c>
      <c r="AD482" s="108">
        <f t="shared" si="480"/>
        <v>10661</v>
      </c>
      <c r="AE482" s="108">
        <f t="shared" si="480"/>
        <v>0</v>
      </c>
      <c r="AF482" s="108"/>
      <c r="AG482" s="108">
        <f t="shared" si="480"/>
        <v>0</v>
      </c>
      <c r="AH482" s="108">
        <f t="shared" si="480"/>
        <v>18301</v>
      </c>
      <c r="AI482" s="108"/>
      <c r="AJ482" s="108">
        <f t="shared" si="480"/>
        <v>10661</v>
      </c>
      <c r="AK482" s="108">
        <f t="shared" si="480"/>
        <v>0</v>
      </c>
      <c r="AL482" s="108">
        <f>AL483+AL488</f>
        <v>0</v>
      </c>
      <c r="AM482" s="108">
        <f t="shared" si="480"/>
        <v>18301</v>
      </c>
      <c r="AN482" s="108">
        <f t="shared" si="480"/>
        <v>0</v>
      </c>
      <c r="AO482" s="108">
        <f t="shared" si="480"/>
        <v>8151</v>
      </c>
      <c r="AP482" s="108">
        <f>AP483+AP488</f>
        <v>0</v>
      </c>
      <c r="AQ482" s="108">
        <f>AQ483+AQ488</f>
        <v>26452</v>
      </c>
      <c r="AR482" s="108">
        <f>AR483+AR488</f>
        <v>0</v>
      </c>
      <c r="AS482" s="136"/>
      <c r="AT482" s="108">
        <f aca="true" t="shared" si="481" ref="AT482:BC482">AT483+AT488</f>
        <v>26452</v>
      </c>
      <c r="AU482" s="108">
        <f t="shared" si="481"/>
        <v>0</v>
      </c>
      <c r="AV482" s="108">
        <f t="shared" si="481"/>
        <v>0</v>
      </c>
      <c r="AW482" s="108">
        <f t="shared" si="481"/>
        <v>26452</v>
      </c>
      <c r="AX482" s="108">
        <f t="shared" si="481"/>
        <v>0</v>
      </c>
      <c r="AY482" s="108">
        <f t="shared" si="481"/>
        <v>0</v>
      </c>
      <c r="AZ482" s="108">
        <f t="shared" si="481"/>
        <v>-2366</v>
      </c>
      <c r="BA482" s="108">
        <f t="shared" si="481"/>
        <v>0</v>
      </c>
      <c r="BB482" s="108">
        <f t="shared" si="481"/>
        <v>24086</v>
      </c>
      <c r="BC482" s="108">
        <f t="shared" si="481"/>
        <v>0</v>
      </c>
    </row>
    <row r="483" spans="1:55" s="2" customFormat="1" ht="51" customHeight="1">
      <c r="A483" s="120"/>
      <c r="B483" s="105" t="s">
        <v>91</v>
      </c>
      <c r="C483" s="106" t="s">
        <v>324</v>
      </c>
      <c r="D483" s="106" t="s">
        <v>343</v>
      </c>
      <c r="E483" s="111" t="s">
        <v>410</v>
      </c>
      <c r="F483" s="106" t="s">
        <v>333</v>
      </c>
      <c r="G483" s="108">
        <f>H483+I483</f>
        <v>16100</v>
      </c>
      <c r="H483" s="108">
        <v>16100</v>
      </c>
      <c r="I483" s="108"/>
      <c r="J483" s="112">
        <f>K483-G483</f>
        <v>16419</v>
      </c>
      <c r="K483" s="112">
        <v>32519</v>
      </c>
      <c r="L483" s="112"/>
      <c r="M483" s="112"/>
      <c r="N483" s="108">
        <v>34290</v>
      </c>
      <c r="O483" s="103"/>
      <c r="P483" s="112"/>
      <c r="Q483" s="112">
        <f>P483+N483</f>
        <v>34290</v>
      </c>
      <c r="R483" s="112">
        <f>O483</f>
        <v>0</v>
      </c>
      <c r="S483" s="112">
        <f>T483-Q483</f>
        <v>-27378</v>
      </c>
      <c r="T483" s="112">
        <v>6912</v>
      </c>
      <c r="U483" s="112">
        <f>R483</f>
        <v>0</v>
      </c>
      <c r="V483" s="112">
        <v>6293</v>
      </c>
      <c r="W483" s="112"/>
      <c r="X483" s="112"/>
      <c r="Y483" s="112">
        <f>W483+T483</f>
        <v>6912</v>
      </c>
      <c r="Z483" s="112">
        <f>X483+V483</f>
        <v>6293</v>
      </c>
      <c r="AA483" s="112"/>
      <c r="AB483" s="112"/>
      <c r="AC483" s="112">
        <f>AA483+Y483+7021</f>
        <v>13933</v>
      </c>
      <c r="AD483" s="112">
        <f>AB483+Z483</f>
        <v>6293</v>
      </c>
      <c r="AE483" s="112"/>
      <c r="AF483" s="112"/>
      <c r="AG483" s="112"/>
      <c r="AH483" s="112">
        <f>AE483+AC483</f>
        <v>13933</v>
      </c>
      <c r="AI483" s="112"/>
      <c r="AJ483" s="112">
        <f>AG483+AD483</f>
        <v>6293</v>
      </c>
      <c r="AK483" s="136"/>
      <c r="AL483" s="136"/>
      <c r="AM483" s="112">
        <f>AK483+AH483</f>
        <v>13933</v>
      </c>
      <c r="AN483" s="112">
        <f>AI483</f>
        <v>0</v>
      </c>
      <c r="AO483" s="112">
        <f>AQ483-AM483</f>
        <v>8151</v>
      </c>
      <c r="AP483" s="112">
        <f>AR483-AN483</f>
        <v>0</v>
      </c>
      <c r="AQ483" s="112">
        <v>22084</v>
      </c>
      <c r="AR483" s="112"/>
      <c r="AS483" s="136"/>
      <c r="AT483" s="112">
        <v>22084</v>
      </c>
      <c r="AU483" s="112"/>
      <c r="AV483" s="136"/>
      <c r="AW483" s="108">
        <f>AT483+AV483</f>
        <v>22084</v>
      </c>
      <c r="AX483" s="112">
        <f>AU483</f>
        <v>0</v>
      </c>
      <c r="AY483" s="137"/>
      <c r="AZ483" s="108">
        <v>-2366</v>
      </c>
      <c r="BA483" s="137"/>
      <c r="BB483" s="112">
        <f>AW483+AY483+AZ483+BA483</f>
        <v>19718</v>
      </c>
      <c r="BC483" s="109">
        <f>AX483+AY483</f>
        <v>0</v>
      </c>
    </row>
    <row r="484" spans="1:55" s="2" customFormat="1" ht="33.75" hidden="1">
      <c r="A484" s="120"/>
      <c r="B484" s="105" t="s">
        <v>310</v>
      </c>
      <c r="C484" s="106" t="s">
        <v>324</v>
      </c>
      <c r="D484" s="106" t="s">
        <v>343</v>
      </c>
      <c r="E484" s="139" t="s">
        <v>396</v>
      </c>
      <c r="F484" s="106"/>
      <c r="G484" s="108">
        <f aca="true" t="shared" si="482" ref="G484:AJ484">G485</f>
        <v>22002</v>
      </c>
      <c r="H484" s="108">
        <f t="shared" si="482"/>
        <v>22002</v>
      </c>
      <c r="I484" s="108">
        <f t="shared" si="482"/>
        <v>0</v>
      </c>
      <c r="J484" s="108">
        <f t="shared" si="482"/>
        <v>-22002</v>
      </c>
      <c r="K484" s="108">
        <f t="shared" si="482"/>
        <v>0</v>
      </c>
      <c r="L484" s="108">
        <f t="shared" si="482"/>
        <v>0</v>
      </c>
      <c r="M484" s="108"/>
      <c r="N484" s="108">
        <f t="shared" si="482"/>
        <v>0</v>
      </c>
      <c r="O484" s="108">
        <f t="shared" si="482"/>
        <v>0</v>
      </c>
      <c r="P484" s="108">
        <f t="shared" si="482"/>
        <v>0</v>
      </c>
      <c r="Q484" s="108">
        <f t="shared" si="482"/>
        <v>0</v>
      </c>
      <c r="R484" s="108">
        <f t="shared" si="482"/>
        <v>0</v>
      </c>
      <c r="S484" s="112"/>
      <c r="T484" s="108">
        <f t="shared" si="482"/>
        <v>0</v>
      </c>
      <c r="U484" s="108">
        <f t="shared" si="482"/>
        <v>0</v>
      </c>
      <c r="V484" s="108">
        <f t="shared" si="482"/>
        <v>0</v>
      </c>
      <c r="W484" s="108">
        <f t="shared" si="482"/>
        <v>0</v>
      </c>
      <c r="X484" s="108">
        <f t="shared" si="482"/>
        <v>0</v>
      </c>
      <c r="Y484" s="108">
        <f t="shared" si="482"/>
        <v>0</v>
      </c>
      <c r="Z484" s="108">
        <f t="shared" si="482"/>
        <v>0</v>
      </c>
      <c r="AA484" s="108">
        <f t="shared" si="482"/>
        <v>0</v>
      </c>
      <c r="AB484" s="108">
        <f t="shared" si="482"/>
        <v>0</v>
      </c>
      <c r="AC484" s="108">
        <f t="shared" si="482"/>
        <v>0</v>
      </c>
      <c r="AD484" s="108">
        <f t="shared" si="482"/>
        <v>0</v>
      </c>
      <c r="AE484" s="108">
        <f t="shared" si="482"/>
        <v>0</v>
      </c>
      <c r="AF484" s="108"/>
      <c r="AG484" s="108">
        <f t="shared" si="482"/>
        <v>0</v>
      </c>
      <c r="AH484" s="108">
        <f t="shared" si="482"/>
        <v>0</v>
      </c>
      <c r="AI484" s="108"/>
      <c r="AJ484" s="108">
        <f t="shared" si="482"/>
        <v>0</v>
      </c>
      <c r="AK484" s="136"/>
      <c r="AL484" s="136"/>
      <c r="AM484" s="124"/>
      <c r="AN484" s="124"/>
      <c r="AO484" s="112"/>
      <c r="AP484" s="112"/>
      <c r="AQ484" s="112"/>
      <c r="AR484" s="112"/>
      <c r="AS484" s="136"/>
      <c r="AT484" s="112"/>
      <c r="AU484" s="112"/>
      <c r="AV484" s="136"/>
      <c r="AW484" s="108"/>
      <c r="AX484" s="112">
        <f>AU484</f>
        <v>0</v>
      </c>
      <c r="AY484" s="137"/>
      <c r="AZ484" s="137"/>
      <c r="BA484" s="137"/>
      <c r="BB484" s="124"/>
      <c r="BC484" s="137"/>
    </row>
    <row r="485" spans="1:55" s="2" customFormat="1" ht="66.75" hidden="1">
      <c r="A485" s="120"/>
      <c r="B485" s="105" t="s">
        <v>91</v>
      </c>
      <c r="C485" s="106" t="s">
        <v>324</v>
      </c>
      <c r="D485" s="106" t="s">
        <v>343</v>
      </c>
      <c r="E485" s="139" t="s">
        <v>396</v>
      </c>
      <c r="F485" s="106" t="s">
        <v>333</v>
      </c>
      <c r="G485" s="108">
        <f>H485</f>
        <v>22002</v>
      </c>
      <c r="H485" s="108">
        <v>22002</v>
      </c>
      <c r="I485" s="108"/>
      <c r="J485" s="112">
        <f>K485-G485</f>
        <v>-22002</v>
      </c>
      <c r="K485" s="112"/>
      <c r="L485" s="112"/>
      <c r="M485" s="112"/>
      <c r="N485" s="108"/>
      <c r="O485" s="103"/>
      <c r="P485" s="112"/>
      <c r="Q485" s="112">
        <f>P485+N485</f>
        <v>0</v>
      </c>
      <c r="R485" s="112">
        <f>O485</f>
        <v>0</v>
      </c>
      <c r="S485" s="112"/>
      <c r="T485" s="112">
        <f aca="true" t="shared" si="483" ref="T485:Z485">Q485</f>
        <v>0</v>
      </c>
      <c r="U485" s="112">
        <f t="shared" si="483"/>
        <v>0</v>
      </c>
      <c r="V485" s="112">
        <f t="shared" si="483"/>
        <v>0</v>
      </c>
      <c r="W485" s="112">
        <f t="shared" si="483"/>
        <v>0</v>
      </c>
      <c r="X485" s="112">
        <f t="shared" si="483"/>
        <v>0</v>
      </c>
      <c r="Y485" s="112">
        <f t="shared" si="483"/>
        <v>0</v>
      </c>
      <c r="Z485" s="112">
        <f t="shared" si="483"/>
        <v>0</v>
      </c>
      <c r="AA485" s="112">
        <f>X485</f>
        <v>0</v>
      </c>
      <c r="AB485" s="112">
        <f>Y485</f>
        <v>0</v>
      </c>
      <c r="AC485" s="112">
        <f>Z485</f>
        <v>0</v>
      </c>
      <c r="AD485" s="112">
        <f>AA485</f>
        <v>0</v>
      </c>
      <c r="AE485" s="112">
        <f>AB485</f>
        <v>0</v>
      </c>
      <c r="AF485" s="112"/>
      <c r="AG485" s="112">
        <f>AC485</f>
        <v>0</v>
      </c>
      <c r="AH485" s="112">
        <f>AD485</f>
        <v>0</v>
      </c>
      <c r="AI485" s="112"/>
      <c r="AJ485" s="112">
        <f>AE485</f>
        <v>0</v>
      </c>
      <c r="AK485" s="136"/>
      <c r="AL485" s="136"/>
      <c r="AM485" s="124"/>
      <c r="AN485" s="124"/>
      <c r="AO485" s="112"/>
      <c r="AP485" s="112"/>
      <c r="AQ485" s="112"/>
      <c r="AR485" s="112"/>
      <c r="AS485" s="136"/>
      <c r="AT485" s="112"/>
      <c r="AU485" s="112"/>
      <c r="AV485" s="136"/>
      <c r="AW485" s="108"/>
      <c r="AX485" s="112">
        <f>AU485</f>
        <v>0</v>
      </c>
      <c r="AY485" s="137"/>
      <c r="AZ485" s="137"/>
      <c r="BA485" s="137"/>
      <c r="BB485" s="124"/>
      <c r="BC485" s="137"/>
    </row>
    <row r="486" spans="1:55" s="2" customFormat="1" ht="33.75" hidden="1">
      <c r="A486" s="120"/>
      <c r="B486" s="105" t="s">
        <v>50</v>
      </c>
      <c r="C486" s="106" t="s">
        <v>324</v>
      </c>
      <c r="D486" s="106" t="s">
        <v>343</v>
      </c>
      <c r="E486" s="132" t="s">
        <v>49</v>
      </c>
      <c r="F486" s="106"/>
      <c r="G486" s="108">
        <f>G487</f>
        <v>0</v>
      </c>
      <c r="H486" s="108">
        <f aca="true" t="shared" si="484" ref="H486:AJ486">H487</f>
        <v>0</v>
      </c>
      <c r="I486" s="108">
        <f t="shared" si="484"/>
        <v>0</v>
      </c>
      <c r="J486" s="108">
        <f t="shared" si="484"/>
        <v>0</v>
      </c>
      <c r="K486" s="108">
        <f t="shared" si="484"/>
        <v>0</v>
      </c>
      <c r="L486" s="108">
        <f t="shared" si="484"/>
        <v>0</v>
      </c>
      <c r="M486" s="108"/>
      <c r="N486" s="108">
        <f t="shared" si="484"/>
        <v>0</v>
      </c>
      <c r="O486" s="108">
        <f t="shared" si="484"/>
        <v>0</v>
      </c>
      <c r="P486" s="108">
        <f t="shared" si="484"/>
        <v>0</v>
      </c>
      <c r="Q486" s="108">
        <f t="shared" si="484"/>
        <v>0</v>
      </c>
      <c r="R486" s="108">
        <f t="shared" si="484"/>
        <v>0</v>
      </c>
      <c r="S486" s="112"/>
      <c r="T486" s="108">
        <f t="shared" si="484"/>
        <v>0</v>
      </c>
      <c r="U486" s="108">
        <f t="shared" si="484"/>
        <v>0</v>
      </c>
      <c r="V486" s="108">
        <f t="shared" si="484"/>
        <v>0</v>
      </c>
      <c r="W486" s="108">
        <f t="shared" si="484"/>
        <v>0</v>
      </c>
      <c r="X486" s="108">
        <f t="shared" si="484"/>
        <v>0</v>
      </c>
      <c r="Y486" s="108">
        <f t="shared" si="484"/>
        <v>0</v>
      </c>
      <c r="Z486" s="108">
        <f t="shared" si="484"/>
        <v>0</v>
      </c>
      <c r="AA486" s="108">
        <f t="shared" si="484"/>
        <v>0</v>
      </c>
      <c r="AB486" s="108">
        <f t="shared" si="484"/>
        <v>0</v>
      </c>
      <c r="AC486" s="108">
        <f t="shared" si="484"/>
        <v>0</v>
      </c>
      <c r="AD486" s="108">
        <f t="shared" si="484"/>
        <v>0</v>
      </c>
      <c r="AE486" s="108">
        <f t="shared" si="484"/>
        <v>0</v>
      </c>
      <c r="AF486" s="108"/>
      <c r="AG486" s="108">
        <f t="shared" si="484"/>
        <v>0</v>
      </c>
      <c r="AH486" s="108">
        <f t="shared" si="484"/>
        <v>0</v>
      </c>
      <c r="AI486" s="108"/>
      <c r="AJ486" s="108">
        <f t="shared" si="484"/>
        <v>0</v>
      </c>
      <c r="AK486" s="136"/>
      <c r="AL486" s="136"/>
      <c r="AM486" s="124"/>
      <c r="AN486" s="124"/>
      <c r="AO486" s="112"/>
      <c r="AP486" s="112"/>
      <c r="AQ486" s="112"/>
      <c r="AR486" s="112"/>
      <c r="AS486" s="136"/>
      <c r="AT486" s="112"/>
      <c r="AU486" s="112"/>
      <c r="AV486" s="136"/>
      <c r="AW486" s="108"/>
      <c r="AX486" s="112">
        <f>AU486</f>
        <v>0</v>
      </c>
      <c r="AY486" s="137"/>
      <c r="AZ486" s="137"/>
      <c r="BA486" s="137"/>
      <c r="BB486" s="124"/>
      <c r="BC486" s="137"/>
    </row>
    <row r="487" spans="1:55" s="2" customFormat="1" ht="99.75" hidden="1">
      <c r="A487" s="120"/>
      <c r="B487" s="105" t="s">
        <v>55</v>
      </c>
      <c r="C487" s="106" t="s">
        <v>324</v>
      </c>
      <c r="D487" s="106" t="s">
        <v>343</v>
      </c>
      <c r="E487" s="132" t="s">
        <v>49</v>
      </c>
      <c r="F487" s="106" t="s">
        <v>344</v>
      </c>
      <c r="G487" s="108"/>
      <c r="H487" s="108"/>
      <c r="I487" s="108"/>
      <c r="J487" s="112">
        <f>K487-G487</f>
        <v>0</v>
      </c>
      <c r="K487" s="112">
        <f>32519-32519</f>
        <v>0</v>
      </c>
      <c r="L487" s="112"/>
      <c r="M487" s="112"/>
      <c r="N487" s="108">
        <f>34290-34290</f>
        <v>0</v>
      </c>
      <c r="O487" s="103"/>
      <c r="P487" s="112"/>
      <c r="Q487" s="112">
        <f>P487+N487</f>
        <v>0</v>
      </c>
      <c r="R487" s="112">
        <f>O487</f>
        <v>0</v>
      </c>
      <c r="S487" s="112"/>
      <c r="T487" s="112">
        <f aca="true" t="shared" si="485" ref="T487:Z487">Q487</f>
        <v>0</v>
      </c>
      <c r="U487" s="112">
        <f t="shared" si="485"/>
        <v>0</v>
      </c>
      <c r="V487" s="112">
        <f t="shared" si="485"/>
        <v>0</v>
      </c>
      <c r="W487" s="112">
        <f t="shared" si="485"/>
        <v>0</v>
      </c>
      <c r="X487" s="112">
        <f t="shared" si="485"/>
        <v>0</v>
      </c>
      <c r="Y487" s="112">
        <f t="shared" si="485"/>
        <v>0</v>
      </c>
      <c r="Z487" s="112">
        <f t="shared" si="485"/>
        <v>0</v>
      </c>
      <c r="AA487" s="112">
        <f>X487</f>
        <v>0</v>
      </c>
      <c r="AB487" s="112">
        <f>Y487</f>
        <v>0</v>
      </c>
      <c r="AC487" s="112">
        <f>Z487</f>
        <v>0</v>
      </c>
      <c r="AD487" s="112">
        <f>AA487</f>
        <v>0</v>
      </c>
      <c r="AE487" s="112">
        <f>AB487</f>
        <v>0</v>
      </c>
      <c r="AF487" s="112"/>
      <c r="AG487" s="112">
        <f>AC487</f>
        <v>0</v>
      </c>
      <c r="AH487" s="112">
        <f>AD487</f>
        <v>0</v>
      </c>
      <c r="AI487" s="112"/>
      <c r="AJ487" s="112">
        <f>AE487</f>
        <v>0</v>
      </c>
      <c r="AK487" s="136"/>
      <c r="AL487" s="136"/>
      <c r="AM487" s="124"/>
      <c r="AN487" s="124"/>
      <c r="AO487" s="112"/>
      <c r="AP487" s="112"/>
      <c r="AQ487" s="112"/>
      <c r="AR487" s="112"/>
      <c r="AS487" s="136"/>
      <c r="AT487" s="112"/>
      <c r="AU487" s="112"/>
      <c r="AV487" s="136"/>
      <c r="AW487" s="108"/>
      <c r="AX487" s="112">
        <f>AU487</f>
        <v>0</v>
      </c>
      <c r="AY487" s="137"/>
      <c r="AZ487" s="137"/>
      <c r="BA487" s="137"/>
      <c r="BB487" s="124"/>
      <c r="BC487" s="137"/>
    </row>
    <row r="488" spans="1:55" s="2" customFormat="1" ht="153" customHeight="1">
      <c r="A488" s="120"/>
      <c r="B488" s="105" t="s">
        <v>64</v>
      </c>
      <c r="C488" s="106" t="s">
        <v>324</v>
      </c>
      <c r="D488" s="106" t="s">
        <v>343</v>
      </c>
      <c r="E488" s="111" t="s">
        <v>65</v>
      </c>
      <c r="F488" s="106"/>
      <c r="G488" s="108"/>
      <c r="H488" s="108"/>
      <c r="I488" s="108"/>
      <c r="J488" s="112"/>
      <c r="K488" s="112"/>
      <c r="L488" s="112"/>
      <c r="M488" s="112"/>
      <c r="N488" s="108"/>
      <c r="O488" s="103"/>
      <c r="P488" s="112"/>
      <c r="Q488" s="112"/>
      <c r="R488" s="112"/>
      <c r="S488" s="112">
        <f aca="true" t="shared" si="486" ref="S488:AR488">S489</f>
        <v>4368</v>
      </c>
      <c r="T488" s="112">
        <f t="shared" si="486"/>
        <v>4368</v>
      </c>
      <c r="U488" s="112">
        <f t="shared" si="486"/>
        <v>0</v>
      </c>
      <c r="V488" s="112">
        <f t="shared" si="486"/>
        <v>4368</v>
      </c>
      <c r="W488" s="112">
        <f t="shared" si="486"/>
        <v>0</v>
      </c>
      <c r="X488" s="112">
        <f t="shared" si="486"/>
        <v>0</v>
      </c>
      <c r="Y488" s="112">
        <f t="shared" si="486"/>
        <v>4368</v>
      </c>
      <c r="Z488" s="112">
        <f t="shared" si="486"/>
        <v>4368</v>
      </c>
      <c r="AA488" s="112">
        <f t="shared" si="486"/>
        <v>0</v>
      </c>
      <c r="AB488" s="112">
        <f t="shared" si="486"/>
        <v>0</v>
      </c>
      <c r="AC488" s="112">
        <f t="shared" si="486"/>
        <v>4368</v>
      </c>
      <c r="AD488" s="112">
        <f t="shared" si="486"/>
        <v>4368</v>
      </c>
      <c r="AE488" s="112">
        <f t="shared" si="486"/>
        <v>0</v>
      </c>
      <c r="AF488" s="112"/>
      <c r="AG488" s="112">
        <f t="shared" si="486"/>
        <v>0</v>
      </c>
      <c r="AH488" s="112">
        <f t="shared" si="486"/>
        <v>4368</v>
      </c>
      <c r="AI488" s="112"/>
      <c r="AJ488" s="112">
        <f t="shared" si="486"/>
        <v>4368</v>
      </c>
      <c r="AK488" s="112">
        <f t="shared" si="486"/>
        <v>0</v>
      </c>
      <c r="AL488" s="112">
        <f t="shared" si="486"/>
        <v>0</v>
      </c>
      <c r="AM488" s="112">
        <f t="shared" si="486"/>
        <v>4368</v>
      </c>
      <c r="AN488" s="112">
        <f t="shared" si="486"/>
        <v>0</v>
      </c>
      <c r="AO488" s="112">
        <f t="shared" si="486"/>
        <v>0</v>
      </c>
      <c r="AP488" s="112">
        <f t="shared" si="486"/>
        <v>0</v>
      </c>
      <c r="AQ488" s="112">
        <f t="shared" si="486"/>
        <v>4368</v>
      </c>
      <c r="AR488" s="112">
        <f t="shared" si="486"/>
        <v>0</v>
      </c>
      <c r="AS488" s="136"/>
      <c r="AT488" s="112">
        <f aca="true" t="shared" si="487" ref="AT488:BC488">AT489</f>
        <v>4368</v>
      </c>
      <c r="AU488" s="112">
        <f t="shared" si="487"/>
        <v>0</v>
      </c>
      <c r="AV488" s="112">
        <f t="shared" si="487"/>
        <v>0</v>
      </c>
      <c r="AW488" s="112">
        <f t="shared" si="487"/>
        <v>4368</v>
      </c>
      <c r="AX488" s="112">
        <f t="shared" si="487"/>
        <v>0</v>
      </c>
      <c r="AY488" s="112">
        <f t="shared" si="487"/>
        <v>0</v>
      </c>
      <c r="AZ488" s="112">
        <f t="shared" si="487"/>
        <v>0</v>
      </c>
      <c r="BA488" s="112">
        <f t="shared" si="487"/>
        <v>0</v>
      </c>
      <c r="BB488" s="112">
        <f t="shared" si="487"/>
        <v>4368</v>
      </c>
      <c r="BC488" s="112">
        <f t="shared" si="487"/>
        <v>0</v>
      </c>
    </row>
    <row r="489" spans="1:55" s="2" customFormat="1" ht="108" customHeight="1">
      <c r="A489" s="120"/>
      <c r="B489" s="105" t="s">
        <v>66</v>
      </c>
      <c r="C489" s="106" t="s">
        <v>324</v>
      </c>
      <c r="D489" s="106" t="s">
        <v>343</v>
      </c>
      <c r="E489" s="111" t="s">
        <v>65</v>
      </c>
      <c r="F489" s="106" t="s">
        <v>54</v>
      </c>
      <c r="G489" s="108"/>
      <c r="H489" s="108"/>
      <c r="I489" s="108"/>
      <c r="J489" s="112"/>
      <c r="K489" s="112"/>
      <c r="L489" s="112"/>
      <c r="M489" s="112"/>
      <c r="N489" s="108"/>
      <c r="O489" s="103"/>
      <c r="P489" s="112"/>
      <c r="Q489" s="112"/>
      <c r="R489" s="112"/>
      <c r="S489" s="112">
        <f>T489-Q489</f>
        <v>4368</v>
      </c>
      <c r="T489" s="112">
        <v>4368</v>
      </c>
      <c r="U489" s="112"/>
      <c r="V489" s="112">
        <v>4368</v>
      </c>
      <c r="W489" s="112"/>
      <c r="X489" s="112"/>
      <c r="Y489" s="112">
        <f>W489+T489</f>
        <v>4368</v>
      </c>
      <c r="Z489" s="112">
        <f>X489+V489</f>
        <v>4368</v>
      </c>
      <c r="AA489" s="112"/>
      <c r="AB489" s="112"/>
      <c r="AC489" s="112">
        <f>AA489+Y489</f>
        <v>4368</v>
      </c>
      <c r="AD489" s="112">
        <f>AB489+Z489</f>
        <v>4368</v>
      </c>
      <c r="AE489" s="112"/>
      <c r="AF489" s="112"/>
      <c r="AG489" s="112"/>
      <c r="AH489" s="112">
        <f>AE489+AC489</f>
        <v>4368</v>
      </c>
      <c r="AI489" s="112"/>
      <c r="AJ489" s="112">
        <f>AG489+AD489</f>
        <v>4368</v>
      </c>
      <c r="AK489" s="136"/>
      <c r="AL489" s="136"/>
      <c r="AM489" s="112">
        <f>AK489+AH489</f>
        <v>4368</v>
      </c>
      <c r="AN489" s="112">
        <f>AI489</f>
        <v>0</v>
      </c>
      <c r="AO489" s="112">
        <f>AQ489-AM489</f>
        <v>0</v>
      </c>
      <c r="AP489" s="112">
        <f>AR489-AN489</f>
        <v>0</v>
      </c>
      <c r="AQ489" s="112">
        <v>4368</v>
      </c>
      <c r="AR489" s="112"/>
      <c r="AS489" s="136"/>
      <c r="AT489" s="112">
        <v>4368</v>
      </c>
      <c r="AU489" s="112"/>
      <c r="AV489" s="136"/>
      <c r="AW489" s="108">
        <f>AT489+AV489</f>
        <v>4368</v>
      </c>
      <c r="AX489" s="112">
        <f>AU489</f>
        <v>0</v>
      </c>
      <c r="AY489" s="137"/>
      <c r="AZ489" s="137"/>
      <c r="BA489" s="137"/>
      <c r="BB489" s="112">
        <f>AW489+AY489+AZ489+BA489</f>
        <v>4368</v>
      </c>
      <c r="BC489" s="109">
        <f>AX489+AY489</f>
        <v>0</v>
      </c>
    </row>
    <row r="490" spans="1:55" s="2" customFormat="1" ht="18.75">
      <c r="A490" s="120"/>
      <c r="B490" s="99" t="s">
        <v>397</v>
      </c>
      <c r="C490" s="100" t="s">
        <v>349</v>
      </c>
      <c r="D490" s="100" t="s">
        <v>321</v>
      </c>
      <c r="E490" s="101"/>
      <c r="F490" s="100"/>
      <c r="G490" s="102">
        <f aca="true" t="shared" si="488" ref="G490:W491">G491</f>
        <v>8395</v>
      </c>
      <c r="H490" s="102">
        <f t="shared" si="488"/>
        <v>8395</v>
      </c>
      <c r="I490" s="102">
        <f t="shared" si="488"/>
        <v>0</v>
      </c>
      <c r="J490" s="102">
        <f t="shared" si="488"/>
        <v>-8395</v>
      </c>
      <c r="K490" s="102">
        <f t="shared" si="488"/>
        <v>0</v>
      </c>
      <c r="L490" s="102">
        <f t="shared" si="488"/>
        <v>0</v>
      </c>
      <c r="M490" s="102"/>
      <c r="N490" s="102">
        <f t="shared" si="488"/>
        <v>0</v>
      </c>
      <c r="O490" s="102">
        <f t="shared" si="488"/>
        <v>0</v>
      </c>
      <c r="P490" s="102">
        <f t="shared" si="488"/>
        <v>0</v>
      </c>
      <c r="Q490" s="102">
        <f t="shared" si="488"/>
        <v>0</v>
      </c>
      <c r="R490" s="102">
        <f t="shared" si="488"/>
        <v>0</v>
      </c>
      <c r="S490" s="102">
        <f t="shared" si="488"/>
        <v>4000</v>
      </c>
      <c r="T490" s="102">
        <f t="shared" si="488"/>
        <v>4000</v>
      </c>
      <c r="U490" s="102">
        <f t="shared" si="488"/>
        <v>0</v>
      </c>
      <c r="V490" s="102">
        <f t="shared" si="488"/>
        <v>4000</v>
      </c>
      <c r="W490" s="102">
        <f t="shared" si="488"/>
        <v>0</v>
      </c>
      <c r="X490" s="102">
        <f aca="true" t="shared" si="489" ref="W490:AM491">X491</f>
        <v>0</v>
      </c>
      <c r="Y490" s="102">
        <f t="shared" si="489"/>
        <v>4000</v>
      </c>
      <c r="Z490" s="102">
        <f t="shared" si="489"/>
        <v>4000</v>
      </c>
      <c r="AA490" s="102">
        <f t="shared" si="489"/>
        <v>0</v>
      </c>
      <c r="AB490" s="102">
        <f t="shared" si="489"/>
        <v>0</v>
      </c>
      <c r="AC490" s="102">
        <f t="shared" si="489"/>
        <v>4000</v>
      </c>
      <c r="AD490" s="102">
        <f t="shared" si="489"/>
        <v>4000</v>
      </c>
      <c r="AE490" s="102">
        <f t="shared" si="489"/>
        <v>0</v>
      </c>
      <c r="AF490" s="102"/>
      <c r="AG490" s="102">
        <f t="shared" si="489"/>
        <v>0</v>
      </c>
      <c r="AH490" s="102">
        <f t="shared" si="489"/>
        <v>4000</v>
      </c>
      <c r="AI490" s="102"/>
      <c r="AJ490" s="102">
        <f t="shared" si="489"/>
        <v>4000</v>
      </c>
      <c r="AK490" s="102">
        <f t="shared" si="489"/>
        <v>0</v>
      </c>
      <c r="AL490" s="102">
        <f t="shared" si="489"/>
        <v>0</v>
      </c>
      <c r="AM490" s="102">
        <f t="shared" si="489"/>
        <v>4000</v>
      </c>
      <c r="AN490" s="102">
        <f aca="true" t="shared" si="490" ref="AM490:AR491">AN491</f>
        <v>0</v>
      </c>
      <c r="AO490" s="102">
        <f t="shared" si="490"/>
        <v>-4000</v>
      </c>
      <c r="AP490" s="102">
        <f t="shared" si="490"/>
        <v>0</v>
      </c>
      <c r="AQ490" s="102">
        <f t="shared" si="490"/>
        <v>0</v>
      </c>
      <c r="AR490" s="102">
        <f t="shared" si="490"/>
        <v>0</v>
      </c>
      <c r="AS490" s="136"/>
      <c r="AT490" s="102">
        <f>AT491</f>
        <v>0</v>
      </c>
      <c r="AU490" s="102">
        <f>AU491</f>
        <v>0</v>
      </c>
      <c r="AV490" s="136"/>
      <c r="AW490" s="108"/>
      <c r="AX490" s="112">
        <f>AU490</f>
        <v>0</v>
      </c>
      <c r="AY490" s="100">
        <f aca="true" t="shared" si="491" ref="AY490:BC491">AY491</f>
        <v>0</v>
      </c>
      <c r="AZ490" s="100">
        <f t="shared" si="491"/>
        <v>832</v>
      </c>
      <c r="BA490" s="100">
        <f t="shared" si="491"/>
        <v>0</v>
      </c>
      <c r="BB490" s="100">
        <f t="shared" si="491"/>
        <v>832</v>
      </c>
      <c r="BC490" s="100">
        <f t="shared" si="491"/>
        <v>0</v>
      </c>
    </row>
    <row r="491" spans="1:55" s="2" customFormat="1" ht="50.25">
      <c r="A491" s="98"/>
      <c r="B491" s="105" t="s">
        <v>406</v>
      </c>
      <c r="C491" s="106" t="s">
        <v>349</v>
      </c>
      <c r="D491" s="106" t="s">
        <v>321</v>
      </c>
      <c r="E491" s="111" t="s">
        <v>407</v>
      </c>
      <c r="F491" s="106"/>
      <c r="G491" s="108">
        <f t="shared" si="488"/>
        <v>8395</v>
      </c>
      <c r="H491" s="108">
        <f t="shared" si="488"/>
        <v>8395</v>
      </c>
      <c r="I491" s="108">
        <f t="shared" si="488"/>
        <v>0</v>
      </c>
      <c r="J491" s="108">
        <f t="shared" si="488"/>
        <v>-8395</v>
      </c>
      <c r="K491" s="108">
        <f t="shared" si="488"/>
        <v>0</v>
      </c>
      <c r="L491" s="108">
        <f t="shared" si="488"/>
        <v>0</v>
      </c>
      <c r="M491" s="108"/>
      <c r="N491" s="108">
        <f t="shared" si="488"/>
        <v>0</v>
      </c>
      <c r="O491" s="108">
        <f t="shared" si="488"/>
        <v>0</v>
      </c>
      <c r="P491" s="108">
        <f t="shared" si="488"/>
        <v>0</v>
      </c>
      <c r="Q491" s="108">
        <f t="shared" si="488"/>
        <v>0</v>
      </c>
      <c r="R491" s="108">
        <f t="shared" si="488"/>
        <v>0</v>
      </c>
      <c r="S491" s="108">
        <f t="shared" si="488"/>
        <v>4000</v>
      </c>
      <c r="T491" s="108">
        <f t="shared" si="488"/>
        <v>4000</v>
      </c>
      <c r="U491" s="108">
        <f t="shared" si="488"/>
        <v>0</v>
      </c>
      <c r="V491" s="108">
        <f t="shared" si="488"/>
        <v>4000</v>
      </c>
      <c r="W491" s="108">
        <f t="shared" si="489"/>
        <v>0</v>
      </c>
      <c r="X491" s="108">
        <f t="shared" si="489"/>
        <v>0</v>
      </c>
      <c r="Y491" s="108">
        <f t="shared" si="489"/>
        <v>4000</v>
      </c>
      <c r="Z491" s="108">
        <f t="shared" si="489"/>
        <v>4000</v>
      </c>
      <c r="AA491" s="108">
        <f t="shared" si="489"/>
        <v>0</v>
      </c>
      <c r="AB491" s="108">
        <f t="shared" si="489"/>
        <v>0</v>
      </c>
      <c r="AC491" s="108">
        <f t="shared" si="489"/>
        <v>4000</v>
      </c>
      <c r="AD491" s="108">
        <f t="shared" si="489"/>
        <v>4000</v>
      </c>
      <c r="AE491" s="108">
        <f t="shared" si="489"/>
        <v>0</v>
      </c>
      <c r="AF491" s="108"/>
      <c r="AG491" s="108">
        <f t="shared" si="489"/>
        <v>0</v>
      </c>
      <c r="AH491" s="108">
        <f t="shared" si="489"/>
        <v>4000</v>
      </c>
      <c r="AI491" s="108"/>
      <c r="AJ491" s="108">
        <f t="shared" si="489"/>
        <v>4000</v>
      </c>
      <c r="AK491" s="108">
        <f>AK492</f>
        <v>0</v>
      </c>
      <c r="AL491" s="108">
        <f>AL492</f>
        <v>0</v>
      </c>
      <c r="AM491" s="108">
        <f t="shared" si="490"/>
        <v>4000</v>
      </c>
      <c r="AN491" s="108">
        <f t="shared" si="490"/>
        <v>0</v>
      </c>
      <c r="AO491" s="108">
        <f t="shared" si="490"/>
        <v>-4000</v>
      </c>
      <c r="AP491" s="108">
        <f t="shared" si="490"/>
        <v>0</v>
      </c>
      <c r="AQ491" s="108">
        <f t="shared" si="490"/>
        <v>0</v>
      </c>
      <c r="AR491" s="108">
        <f t="shared" si="490"/>
        <v>0</v>
      </c>
      <c r="AS491" s="136"/>
      <c r="AT491" s="108">
        <f>AT492</f>
        <v>0</v>
      </c>
      <c r="AU491" s="108">
        <f>AU492</f>
        <v>0</v>
      </c>
      <c r="AV491" s="136"/>
      <c r="AW491" s="108"/>
      <c r="AX491" s="112">
        <f>AU491</f>
        <v>0</v>
      </c>
      <c r="AY491" s="137">
        <f t="shared" si="491"/>
        <v>0</v>
      </c>
      <c r="AZ491" s="108">
        <f t="shared" si="491"/>
        <v>832</v>
      </c>
      <c r="BA491" s="108">
        <f t="shared" si="491"/>
        <v>0</v>
      </c>
      <c r="BB491" s="108">
        <f t="shared" si="491"/>
        <v>832</v>
      </c>
      <c r="BC491" s="137">
        <f t="shared" si="491"/>
        <v>0</v>
      </c>
    </row>
    <row r="492" spans="1:55" s="2" customFormat="1" ht="99.75">
      <c r="A492" s="120"/>
      <c r="B492" s="105" t="s">
        <v>87</v>
      </c>
      <c r="C492" s="106" t="s">
        <v>349</v>
      </c>
      <c r="D492" s="106" t="s">
        <v>321</v>
      </c>
      <c r="E492" s="111" t="s">
        <v>407</v>
      </c>
      <c r="F492" s="106" t="s">
        <v>408</v>
      </c>
      <c r="G492" s="108">
        <f>H492+I492</f>
        <v>8395</v>
      </c>
      <c r="H492" s="108">
        <v>8395</v>
      </c>
      <c r="I492" s="108"/>
      <c r="J492" s="112">
        <f>K492-G492</f>
        <v>-8395</v>
      </c>
      <c r="K492" s="112"/>
      <c r="L492" s="112"/>
      <c r="M492" s="112"/>
      <c r="N492" s="108"/>
      <c r="O492" s="103"/>
      <c r="P492" s="112"/>
      <c r="Q492" s="112">
        <f>P492+N492</f>
        <v>0</v>
      </c>
      <c r="R492" s="112">
        <f>O492</f>
        <v>0</v>
      </c>
      <c r="S492" s="112">
        <f>T492-Q492</f>
        <v>4000</v>
      </c>
      <c r="T492" s="112">
        <v>4000</v>
      </c>
      <c r="U492" s="112">
        <f>R492</f>
        <v>0</v>
      </c>
      <c r="V492" s="112">
        <f>S492</f>
        <v>4000</v>
      </c>
      <c r="W492" s="112"/>
      <c r="X492" s="112"/>
      <c r="Y492" s="112">
        <f>W492+T492</f>
        <v>4000</v>
      </c>
      <c r="Z492" s="112">
        <f>X492+V492</f>
        <v>4000</v>
      </c>
      <c r="AA492" s="112"/>
      <c r="AB492" s="112"/>
      <c r="AC492" s="112">
        <f>AA492+Y492</f>
        <v>4000</v>
      </c>
      <c r="AD492" s="112">
        <f>AB492+Z492</f>
        <v>4000</v>
      </c>
      <c r="AE492" s="112"/>
      <c r="AF492" s="112"/>
      <c r="AG492" s="112"/>
      <c r="AH492" s="112">
        <f>AE492+AC492</f>
        <v>4000</v>
      </c>
      <c r="AI492" s="112"/>
      <c r="AJ492" s="112">
        <f>AG492+AD492</f>
        <v>4000</v>
      </c>
      <c r="AK492" s="136"/>
      <c r="AL492" s="136"/>
      <c r="AM492" s="112">
        <f>AK492+AH492</f>
        <v>4000</v>
      </c>
      <c r="AN492" s="112">
        <f>AI492</f>
        <v>0</v>
      </c>
      <c r="AO492" s="112">
        <f>AQ492-AM492</f>
        <v>-4000</v>
      </c>
      <c r="AP492" s="112">
        <f>AR492-AN492</f>
        <v>0</v>
      </c>
      <c r="AQ492" s="112"/>
      <c r="AR492" s="112"/>
      <c r="AS492" s="136"/>
      <c r="AT492" s="112"/>
      <c r="AU492" s="112"/>
      <c r="AV492" s="136"/>
      <c r="AW492" s="108"/>
      <c r="AX492" s="112">
        <f>AU492</f>
        <v>0</v>
      </c>
      <c r="AY492" s="137"/>
      <c r="AZ492" s="108">
        <v>832</v>
      </c>
      <c r="BA492" s="108"/>
      <c r="BB492" s="108">
        <f>AW492+AY492+AZ492+BA492</f>
        <v>832</v>
      </c>
      <c r="BC492" s="109">
        <f>AX492+AY492</f>
        <v>0</v>
      </c>
    </row>
    <row r="493" spans="1:55" s="2" customFormat="1" ht="18.75">
      <c r="A493" s="120"/>
      <c r="B493" s="99" t="s">
        <v>399</v>
      </c>
      <c r="C493" s="100" t="s">
        <v>349</v>
      </c>
      <c r="D493" s="100" t="s">
        <v>322</v>
      </c>
      <c r="E493" s="101"/>
      <c r="F493" s="100"/>
      <c r="G493" s="102">
        <f>G494</f>
        <v>17592</v>
      </c>
      <c r="H493" s="102">
        <f aca="true" t="shared" si="492" ref="H493:AR493">H494</f>
        <v>17592</v>
      </c>
      <c r="I493" s="102">
        <f t="shared" si="492"/>
        <v>0</v>
      </c>
      <c r="J493" s="102">
        <f t="shared" si="492"/>
        <v>3251</v>
      </c>
      <c r="K493" s="102">
        <f t="shared" si="492"/>
        <v>20843</v>
      </c>
      <c r="L493" s="102">
        <f t="shared" si="492"/>
        <v>0</v>
      </c>
      <c r="M493" s="102"/>
      <c r="N493" s="102">
        <f t="shared" si="492"/>
        <v>22551</v>
      </c>
      <c r="O493" s="102">
        <f t="shared" si="492"/>
        <v>0</v>
      </c>
      <c r="P493" s="102">
        <f t="shared" si="492"/>
        <v>0</v>
      </c>
      <c r="Q493" s="102">
        <f t="shared" si="492"/>
        <v>22551</v>
      </c>
      <c r="R493" s="102">
        <f t="shared" si="492"/>
        <v>0</v>
      </c>
      <c r="S493" s="102">
        <f t="shared" si="492"/>
        <v>-21051</v>
      </c>
      <c r="T493" s="102">
        <f t="shared" si="492"/>
        <v>1500</v>
      </c>
      <c r="U493" s="102">
        <f t="shared" si="492"/>
        <v>0</v>
      </c>
      <c r="V493" s="102">
        <f t="shared" si="492"/>
        <v>3313</v>
      </c>
      <c r="W493" s="102">
        <f t="shared" si="492"/>
        <v>0</v>
      </c>
      <c r="X493" s="102">
        <f t="shared" si="492"/>
        <v>0</v>
      </c>
      <c r="Y493" s="102">
        <f t="shared" si="492"/>
        <v>1500</v>
      </c>
      <c r="Z493" s="102">
        <f t="shared" si="492"/>
        <v>3313</v>
      </c>
      <c r="AA493" s="102">
        <f t="shared" si="492"/>
        <v>0</v>
      </c>
      <c r="AB493" s="102">
        <f t="shared" si="492"/>
        <v>0</v>
      </c>
      <c r="AC493" s="102">
        <f t="shared" si="492"/>
        <v>1500</v>
      </c>
      <c r="AD493" s="102">
        <f t="shared" si="492"/>
        <v>3313</v>
      </c>
      <c r="AE493" s="102">
        <f t="shared" si="492"/>
        <v>0</v>
      </c>
      <c r="AF493" s="102"/>
      <c r="AG493" s="102">
        <f t="shared" si="492"/>
        <v>0</v>
      </c>
      <c r="AH493" s="102">
        <f t="shared" si="492"/>
        <v>1500</v>
      </c>
      <c r="AI493" s="102"/>
      <c r="AJ493" s="102">
        <f t="shared" si="492"/>
        <v>3313</v>
      </c>
      <c r="AK493" s="102">
        <f t="shared" si="492"/>
        <v>0</v>
      </c>
      <c r="AL493" s="102">
        <f t="shared" si="492"/>
        <v>0</v>
      </c>
      <c r="AM493" s="102">
        <f t="shared" si="492"/>
        <v>1500</v>
      </c>
      <c r="AN493" s="102">
        <f t="shared" si="492"/>
        <v>0</v>
      </c>
      <c r="AO493" s="102">
        <f t="shared" si="492"/>
        <v>1132</v>
      </c>
      <c r="AP493" s="102">
        <f t="shared" si="492"/>
        <v>0</v>
      </c>
      <c r="AQ493" s="102">
        <f t="shared" si="492"/>
        <v>2632</v>
      </c>
      <c r="AR493" s="102">
        <f t="shared" si="492"/>
        <v>0</v>
      </c>
      <c r="AS493" s="136"/>
      <c r="AT493" s="102">
        <f>AT494</f>
        <v>2632</v>
      </c>
      <c r="AU493" s="102">
        <f aca="true" t="shared" si="493" ref="AU493:BC494">AU494</f>
        <v>0</v>
      </c>
      <c r="AV493" s="102">
        <f t="shared" si="493"/>
        <v>0</v>
      </c>
      <c r="AW493" s="102">
        <f t="shared" si="493"/>
        <v>2632</v>
      </c>
      <c r="AX493" s="102">
        <f t="shared" si="493"/>
        <v>0</v>
      </c>
      <c r="AY493" s="102">
        <f>AY494+AY501</f>
        <v>50000</v>
      </c>
      <c r="AZ493" s="102">
        <f>AZ494+AZ501</f>
        <v>6076</v>
      </c>
      <c r="BA493" s="102">
        <f>BA494+BA501</f>
        <v>0</v>
      </c>
      <c r="BB493" s="102">
        <f>BB494+BB501</f>
        <v>58708</v>
      </c>
      <c r="BC493" s="102">
        <f>BC494+BC501</f>
        <v>50000</v>
      </c>
    </row>
    <row r="494" spans="1:55" s="2" customFormat="1" ht="50.25">
      <c r="A494" s="98"/>
      <c r="B494" s="105" t="s">
        <v>406</v>
      </c>
      <c r="C494" s="106" t="s">
        <v>349</v>
      </c>
      <c r="D494" s="106" t="s">
        <v>322</v>
      </c>
      <c r="E494" s="111" t="s">
        <v>407</v>
      </c>
      <c r="F494" s="106"/>
      <c r="G494" s="108">
        <f aca="true" t="shared" si="494" ref="G494:AR494">G495</f>
        <v>17592</v>
      </c>
      <c r="H494" s="108">
        <f t="shared" si="494"/>
        <v>17592</v>
      </c>
      <c r="I494" s="108">
        <f t="shared" si="494"/>
        <v>0</v>
      </c>
      <c r="J494" s="108">
        <f t="shared" si="494"/>
        <v>3251</v>
      </c>
      <c r="K494" s="108">
        <f t="shared" si="494"/>
        <v>20843</v>
      </c>
      <c r="L494" s="108">
        <f t="shared" si="494"/>
        <v>0</v>
      </c>
      <c r="M494" s="108"/>
      <c r="N494" s="108">
        <f t="shared" si="494"/>
        <v>22551</v>
      </c>
      <c r="O494" s="108">
        <f t="shared" si="494"/>
        <v>0</v>
      </c>
      <c r="P494" s="108">
        <f t="shared" si="494"/>
        <v>0</v>
      </c>
      <c r="Q494" s="108">
        <f t="shared" si="494"/>
        <v>22551</v>
      </c>
      <c r="R494" s="108">
        <f t="shared" si="494"/>
        <v>0</v>
      </c>
      <c r="S494" s="108">
        <f t="shared" si="494"/>
        <v>-21051</v>
      </c>
      <c r="T494" s="108">
        <f t="shared" si="494"/>
        <v>1500</v>
      </c>
      <c r="U494" s="108">
        <f t="shared" si="494"/>
        <v>0</v>
      </c>
      <c r="V494" s="108">
        <f t="shared" si="494"/>
        <v>3313</v>
      </c>
      <c r="W494" s="108">
        <f t="shared" si="494"/>
        <v>0</v>
      </c>
      <c r="X494" s="108">
        <f t="shared" si="494"/>
        <v>0</v>
      </c>
      <c r="Y494" s="108">
        <f t="shared" si="494"/>
        <v>1500</v>
      </c>
      <c r="Z494" s="108">
        <f t="shared" si="494"/>
        <v>3313</v>
      </c>
      <c r="AA494" s="108">
        <f t="shared" si="494"/>
        <v>0</v>
      </c>
      <c r="AB494" s="108">
        <f t="shared" si="494"/>
        <v>0</v>
      </c>
      <c r="AC494" s="108">
        <f t="shared" si="494"/>
        <v>1500</v>
      </c>
      <c r="AD494" s="108">
        <f t="shared" si="494"/>
        <v>3313</v>
      </c>
      <c r="AE494" s="108">
        <f t="shared" si="494"/>
        <v>0</v>
      </c>
      <c r="AF494" s="108"/>
      <c r="AG494" s="108">
        <f t="shared" si="494"/>
        <v>0</v>
      </c>
      <c r="AH494" s="108">
        <f t="shared" si="494"/>
        <v>1500</v>
      </c>
      <c r="AI494" s="108"/>
      <c r="AJ494" s="108">
        <f t="shared" si="494"/>
        <v>3313</v>
      </c>
      <c r="AK494" s="108">
        <f t="shared" si="494"/>
        <v>0</v>
      </c>
      <c r="AL494" s="108">
        <f t="shared" si="494"/>
        <v>0</v>
      </c>
      <c r="AM494" s="108">
        <f t="shared" si="494"/>
        <v>1500</v>
      </c>
      <c r="AN494" s="108">
        <f t="shared" si="494"/>
        <v>0</v>
      </c>
      <c r="AO494" s="108">
        <f t="shared" si="494"/>
        <v>1132</v>
      </c>
      <c r="AP494" s="108">
        <f t="shared" si="494"/>
        <v>0</v>
      </c>
      <c r="AQ494" s="108">
        <f t="shared" si="494"/>
        <v>2632</v>
      </c>
      <c r="AR494" s="108">
        <f t="shared" si="494"/>
        <v>0</v>
      </c>
      <c r="AS494" s="136"/>
      <c r="AT494" s="108">
        <f>AT495</f>
        <v>2632</v>
      </c>
      <c r="AU494" s="108">
        <f t="shared" si="493"/>
        <v>0</v>
      </c>
      <c r="AV494" s="108">
        <f t="shared" si="493"/>
        <v>0</v>
      </c>
      <c r="AW494" s="108">
        <f t="shared" si="493"/>
        <v>2632</v>
      </c>
      <c r="AX494" s="108">
        <f t="shared" si="493"/>
        <v>0</v>
      </c>
      <c r="AY494" s="108">
        <f t="shared" si="493"/>
        <v>0</v>
      </c>
      <c r="AZ494" s="108">
        <f t="shared" si="493"/>
        <v>6076</v>
      </c>
      <c r="BA494" s="108">
        <f t="shared" si="493"/>
        <v>0</v>
      </c>
      <c r="BB494" s="108">
        <f t="shared" si="493"/>
        <v>8708</v>
      </c>
      <c r="BC494" s="108">
        <f t="shared" si="493"/>
        <v>0</v>
      </c>
    </row>
    <row r="495" spans="1:55" s="2" customFormat="1" ht="120" customHeight="1">
      <c r="A495" s="120"/>
      <c r="B495" s="105" t="s">
        <v>87</v>
      </c>
      <c r="C495" s="106" t="s">
        <v>349</v>
      </c>
      <c r="D495" s="106" t="s">
        <v>322</v>
      </c>
      <c r="E495" s="111" t="s">
        <v>407</v>
      </c>
      <c r="F495" s="106" t="s">
        <v>408</v>
      </c>
      <c r="G495" s="108">
        <f>H495+I495</f>
        <v>17592</v>
      </c>
      <c r="H495" s="108">
        <v>17592</v>
      </c>
      <c r="I495" s="108"/>
      <c r="J495" s="112">
        <f>K495-G495</f>
        <v>3251</v>
      </c>
      <c r="K495" s="112">
        <v>20843</v>
      </c>
      <c r="L495" s="112"/>
      <c r="M495" s="112"/>
      <c r="N495" s="108">
        <v>22551</v>
      </c>
      <c r="O495" s="103"/>
      <c r="P495" s="112"/>
      <c r="Q495" s="112">
        <f>P495+N495</f>
        <v>22551</v>
      </c>
      <c r="R495" s="112">
        <f>O495</f>
        <v>0</v>
      </c>
      <c r="S495" s="112">
        <f>T495-Q495</f>
        <v>-21051</v>
      </c>
      <c r="T495" s="112">
        <v>1500</v>
      </c>
      <c r="U495" s="112">
        <f>R495</f>
        <v>0</v>
      </c>
      <c r="V495" s="112">
        <v>3313</v>
      </c>
      <c r="W495" s="112"/>
      <c r="X495" s="112"/>
      <c r="Y495" s="112">
        <f>W495+T495</f>
        <v>1500</v>
      </c>
      <c r="Z495" s="112">
        <f>X495+V495</f>
        <v>3313</v>
      </c>
      <c r="AA495" s="112"/>
      <c r="AB495" s="112"/>
      <c r="AC495" s="112">
        <f>AA495+Y495</f>
        <v>1500</v>
      </c>
      <c r="AD495" s="112">
        <f>AB495+Z495</f>
        <v>3313</v>
      </c>
      <c r="AE495" s="112"/>
      <c r="AF495" s="112"/>
      <c r="AG495" s="112"/>
      <c r="AH495" s="112">
        <f>AE495+AC495</f>
        <v>1500</v>
      </c>
      <c r="AI495" s="112"/>
      <c r="AJ495" s="112">
        <f>AG495+AD495</f>
        <v>3313</v>
      </c>
      <c r="AK495" s="136"/>
      <c r="AL495" s="136"/>
      <c r="AM495" s="112">
        <f>AK495+AH495</f>
        <v>1500</v>
      </c>
      <c r="AN495" s="112">
        <f>AI495</f>
        <v>0</v>
      </c>
      <c r="AO495" s="112">
        <f>AQ495-AM495</f>
        <v>1132</v>
      </c>
      <c r="AP495" s="112">
        <f>AR495-AN495</f>
        <v>0</v>
      </c>
      <c r="AQ495" s="112">
        <v>2632</v>
      </c>
      <c r="AR495" s="112"/>
      <c r="AS495" s="136"/>
      <c r="AT495" s="112">
        <v>2632</v>
      </c>
      <c r="AU495" s="112"/>
      <c r="AV495" s="136"/>
      <c r="AW495" s="108">
        <f>AT495+AV495</f>
        <v>2632</v>
      </c>
      <c r="AX495" s="112">
        <f aca="true" t="shared" si="495" ref="AX495:AX500">AU495</f>
        <v>0</v>
      </c>
      <c r="AY495" s="137"/>
      <c r="AZ495" s="108">
        <v>6076</v>
      </c>
      <c r="BA495" s="137"/>
      <c r="BB495" s="112">
        <f>AW495+AY495+AZ495+BA495</f>
        <v>8708</v>
      </c>
      <c r="BC495" s="109">
        <f>AX495+AY495</f>
        <v>0</v>
      </c>
    </row>
    <row r="496" spans="1:55" s="2" customFormat="1" ht="37.5" hidden="1">
      <c r="A496" s="120"/>
      <c r="B496" s="99" t="s">
        <v>412</v>
      </c>
      <c r="C496" s="100" t="s">
        <v>348</v>
      </c>
      <c r="D496" s="100" t="s">
        <v>349</v>
      </c>
      <c r="E496" s="101"/>
      <c r="F496" s="100"/>
      <c r="G496" s="102">
        <f aca="true" t="shared" si="496" ref="G496:L496">G497+G499</f>
        <v>1617</v>
      </c>
      <c r="H496" s="102">
        <f t="shared" si="496"/>
        <v>1617</v>
      </c>
      <c r="I496" s="102">
        <f t="shared" si="496"/>
        <v>0</v>
      </c>
      <c r="J496" s="102">
        <f>J497+J499</f>
        <v>51126</v>
      </c>
      <c r="K496" s="102">
        <f t="shared" si="496"/>
        <v>52743</v>
      </c>
      <c r="L496" s="102">
        <f t="shared" si="496"/>
        <v>50000</v>
      </c>
      <c r="M496" s="102"/>
      <c r="N496" s="102">
        <f>N499</f>
        <v>4263</v>
      </c>
      <c r="O496" s="102">
        <f aca="true" t="shared" si="497" ref="O496:V496">O497+O499</f>
        <v>0</v>
      </c>
      <c r="P496" s="102">
        <f t="shared" si="497"/>
        <v>0</v>
      </c>
      <c r="Q496" s="102">
        <f t="shared" si="497"/>
        <v>4263</v>
      </c>
      <c r="R496" s="102">
        <f t="shared" si="497"/>
        <v>0</v>
      </c>
      <c r="S496" s="102">
        <f t="shared" si="497"/>
        <v>-4263</v>
      </c>
      <c r="T496" s="102">
        <f t="shared" si="497"/>
        <v>0</v>
      </c>
      <c r="U496" s="102">
        <f t="shared" si="497"/>
        <v>0</v>
      </c>
      <c r="V496" s="102">
        <f t="shared" si="497"/>
        <v>0</v>
      </c>
      <c r="W496" s="102">
        <f aca="true" t="shared" si="498" ref="W496:AD496">W497+W499</f>
        <v>0</v>
      </c>
      <c r="X496" s="102">
        <f t="shared" si="498"/>
        <v>0</v>
      </c>
      <c r="Y496" s="102">
        <f t="shared" si="498"/>
        <v>0</v>
      </c>
      <c r="Z496" s="102">
        <f t="shared" si="498"/>
        <v>0</v>
      </c>
      <c r="AA496" s="102">
        <f t="shared" si="498"/>
        <v>0</v>
      </c>
      <c r="AB496" s="102">
        <f t="shared" si="498"/>
        <v>0</v>
      </c>
      <c r="AC496" s="102">
        <f t="shared" si="498"/>
        <v>0</v>
      </c>
      <c r="AD496" s="102">
        <f t="shared" si="498"/>
        <v>0</v>
      </c>
      <c r="AE496" s="102">
        <f>AE497+AE499</f>
        <v>0</v>
      </c>
      <c r="AF496" s="102"/>
      <c r="AG496" s="102">
        <f>AG497+AG499</f>
        <v>0</v>
      </c>
      <c r="AH496" s="102">
        <f>AH497+AH499</f>
        <v>0</v>
      </c>
      <c r="AI496" s="102"/>
      <c r="AJ496" s="102">
        <f>AJ497+AJ499</f>
        <v>0</v>
      </c>
      <c r="AK496" s="136"/>
      <c r="AL496" s="136"/>
      <c r="AM496" s="153"/>
      <c r="AN496" s="153"/>
      <c r="AO496" s="170"/>
      <c r="AP496" s="170"/>
      <c r="AQ496" s="170"/>
      <c r="AR496" s="170"/>
      <c r="AS496" s="136"/>
      <c r="AT496" s="170"/>
      <c r="AU496" s="170"/>
      <c r="AV496" s="136"/>
      <c r="AW496" s="108"/>
      <c r="AX496" s="112">
        <f t="shared" si="495"/>
        <v>0</v>
      </c>
      <c r="AY496" s="137"/>
      <c r="AZ496" s="137"/>
      <c r="BA496" s="137"/>
      <c r="BB496" s="124"/>
      <c r="BC496" s="137"/>
    </row>
    <row r="497" spans="1:55" s="2" customFormat="1" ht="50.25" hidden="1">
      <c r="A497" s="120"/>
      <c r="B497" s="105" t="s">
        <v>406</v>
      </c>
      <c r="C497" s="106" t="s">
        <v>348</v>
      </c>
      <c r="D497" s="106" t="s">
        <v>349</v>
      </c>
      <c r="E497" s="111" t="s">
        <v>407</v>
      </c>
      <c r="F497" s="106"/>
      <c r="G497" s="108">
        <f>G498</f>
        <v>0</v>
      </c>
      <c r="H497" s="108">
        <f>H498</f>
        <v>0</v>
      </c>
      <c r="I497" s="151">
        <f>I498</f>
        <v>0</v>
      </c>
      <c r="J497" s="124"/>
      <c r="K497" s="124"/>
      <c r="L497" s="124"/>
      <c r="M497" s="124"/>
      <c r="N497" s="108">
        <f>N498</f>
        <v>0</v>
      </c>
      <c r="O497" s="112"/>
      <c r="P497" s="112"/>
      <c r="Q497" s="124"/>
      <c r="R497" s="124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36"/>
      <c r="AL497" s="136"/>
      <c r="AM497" s="153"/>
      <c r="AN497" s="153"/>
      <c r="AO497" s="170"/>
      <c r="AP497" s="170"/>
      <c r="AQ497" s="170"/>
      <c r="AR497" s="170"/>
      <c r="AS497" s="136"/>
      <c r="AT497" s="170"/>
      <c r="AU497" s="170"/>
      <c r="AV497" s="136"/>
      <c r="AW497" s="108"/>
      <c r="AX497" s="112">
        <f t="shared" si="495"/>
        <v>0</v>
      </c>
      <c r="AY497" s="137"/>
      <c r="AZ497" s="137"/>
      <c r="BA497" s="137"/>
      <c r="BB497" s="124"/>
      <c r="BC497" s="137"/>
    </row>
    <row r="498" spans="1:55" s="2" customFormat="1" ht="63" customHeight="1" hidden="1">
      <c r="A498" s="120"/>
      <c r="B498" s="105" t="s">
        <v>92</v>
      </c>
      <c r="C498" s="106" t="s">
        <v>348</v>
      </c>
      <c r="D498" s="106" t="s">
        <v>349</v>
      </c>
      <c r="E498" s="111" t="s">
        <v>407</v>
      </c>
      <c r="F498" s="106" t="s">
        <v>414</v>
      </c>
      <c r="G498" s="108">
        <f>H498+I498</f>
        <v>0</v>
      </c>
      <c r="H498" s="108">
        <f>1617-1617</f>
        <v>0</v>
      </c>
      <c r="I498" s="108"/>
      <c r="J498" s="124"/>
      <c r="K498" s="124"/>
      <c r="L498" s="124"/>
      <c r="M498" s="124"/>
      <c r="N498" s="108"/>
      <c r="O498" s="103"/>
      <c r="P498" s="112"/>
      <c r="Q498" s="112">
        <f>P498+N498</f>
        <v>0</v>
      </c>
      <c r="R498" s="112">
        <f>O498</f>
        <v>0</v>
      </c>
      <c r="S498" s="112">
        <f>T498-Q498</f>
        <v>0</v>
      </c>
      <c r="T498" s="112">
        <f aca="true" t="shared" si="499" ref="T498:Z498">Q498</f>
        <v>0</v>
      </c>
      <c r="U498" s="112">
        <f t="shared" si="499"/>
        <v>0</v>
      </c>
      <c r="V498" s="112">
        <f t="shared" si="499"/>
        <v>0</v>
      </c>
      <c r="W498" s="112">
        <f t="shared" si="499"/>
        <v>0</v>
      </c>
      <c r="X498" s="112">
        <f t="shared" si="499"/>
        <v>0</v>
      </c>
      <c r="Y498" s="112">
        <f t="shared" si="499"/>
        <v>0</v>
      </c>
      <c r="Z498" s="112">
        <f t="shared" si="499"/>
        <v>0</v>
      </c>
      <c r="AA498" s="112">
        <f>X498</f>
        <v>0</v>
      </c>
      <c r="AB498" s="112">
        <f>Y498</f>
        <v>0</v>
      </c>
      <c r="AC498" s="112">
        <f>Z498</f>
        <v>0</v>
      </c>
      <c r="AD498" s="112">
        <f>AA498</f>
        <v>0</v>
      </c>
      <c r="AE498" s="112">
        <f>AB498</f>
        <v>0</v>
      </c>
      <c r="AF498" s="112"/>
      <c r="AG498" s="112">
        <f>AC498</f>
        <v>0</v>
      </c>
      <c r="AH498" s="112">
        <f>AD498</f>
        <v>0</v>
      </c>
      <c r="AI498" s="112"/>
      <c r="AJ498" s="112">
        <f>AE498</f>
        <v>0</v>
      </c>
      <c r="AK498" s="136"/>
      <c r="AL498" s="136"/>
      <c r="AM498" s="153"/>
      <c r="AN498" s="153"/>
      <c r="AO498" s="170"/>
      <c r="AP498" s="170"/>
      <c r="AQ498" s="170"/>
      <c r="AR498" s="170"/>
      <c r="AS498" s="136"/>
      <c r="AT498" s="170"/>
      <c r="AU498" s="170"/>
      <c r="AV498" s="136"/>
      <c r="AW498" s="108"/>
      <c r="AX498" s="112">
        <f t="shared" si="495"/>
        <v>0</v>
      </c>
      <c r="AY498" s="137"/>
      <c r="AZ498" s="137"/>
      <c r="BA498" s="137"/>
      <c r="BB498" s="124"/>
      <c r="BC498" s="137"/>
    </row>
    <row r="499" spans="1:55" s="2" customFormat="1" ht="24.75" customHeight="1" hidden="1">
      <c r="A499" s="120"/>
      <c r="B499" s="105" t="s">
        <v>30</v>
      </c>
      <c r="C499" s="106" t="s">
        <v>348</v>
      </c>
      <c r="D499" s="106" t="s">
        <v>349</v>
      </c>
      <c r="E499" s="111" t="s">
        <v>29</v>
      </c>
      <c r="F499" s="106"/>
      <c r="G499" s="108">
        <f aca="true" t="shared" si="500" ref="G499:AJ499">G500</f>
        <v>1617</v>
      </c>
      <c r="H499" s="108">
        <f t="shared" si="500"/>
        <v>1617</v>
      </c>
      <c r="I499" s="108">
        <f t="shared" si="500"/>
        <v>0</v>
      </c>
      <c r="J499" s="108">
        <f t="shared" si="500"/>
        <v>51126</v>
      </c>
      <c r="K499" s="108">
        <f t="shared" si="500"/>
        <v>52743</v>
      </c>
      <c r="L499" s="108">
        <f t="shared" si="500"/>
        <v>50000</v>
      </c>
      <c r="M499" s="108"/>
      <c r="N499" s="108">
        <f t="shared" si="500"/>
        <v>4263</v>
      </c>
      <c r="O499" s="108">
        <f t="shared" si="500"/>
        <v>0</v>
      </c>
      <c r="P499" s="108">
        <f t="shared" si="500"/>
        <v>0</v>
      </c>
      <c r="Q499" s="108">
        <f t="shared" si="500"/>
        <v>4263</v>
      </c>
      <c r="R499" s="108">
        <f t="shared" si="500"/>
        <v>0</v>
      </c>
      <c r="S499" s="108">
        <f t="shared" si="500"/>
        <v>-4263</v>
      </c>
      <c r="T499" s="108">
        <f t="shared" si="500"/>
        <v>0</v>
      </c>
      <c r="U499" s="108">
        <f t="shared" si="500"/>
        <v>0</v>
      </c>
      <c r="V499" s="108">
        <f t="shared" si="500"/>
        <v>0</v>
      </c>
      <c r="W499" s="108">
        <f t="shared" si="500"/>
        <v>0</v>
      </c>
      <c r="X499" s="108">
        <f t="shared" si="500"/>
        <v>0</v>
      </c>
      <c r="Y499" s="108">
        <f t="shared" si="500"/>
        <v>0</v>
      </c>
      <c r="Z499" s="108">
        <f t="shared" si="500"/>
        <v>0</v>
      </c>
      <c r="AA499" s="108">
        <f t="shared" si="500"/>
        <v>0</v>
      </c>
      <c r="AB499" s="108">
        <f t="shared" si="500"/>
        <v>0</v>
      </c>
      <c r="AC499" s="108">
        <f t="shared" si="500"/>
        <v>0</v>
      </c>
      <c r="AD499" s="108">
        <f t="shared" si="500"/>
        <v>0</v>
      </c>
      <c r="AE499" s="108">
        <f t="shared" si="500"/>
        <v>0</v>
      </c>
      <c r="AF499" s="108"/>
      <c r="AG499" s="108">
        <f t="shared" si="500"/>
        <v>0</v>
      </c>
      <c r="AH499" s="108">
        <f t="shared" si="500"/>
        <v>0</v>
      </c>
      <c r="AI499" s="108"/>
      <c r="AJ499" s="108">
        <f t="shared" si="500"/>
        <v>0</v>
      </c>
      <c r="AK499" s="136"/>
      <c r="AL499" s="136"/>
      <c r="AM499" s="153"/>
      <c r="AN499" s="153"/>
      <c r="AO499" s="170"/>
      <c r="AP499" s="170"/>
      <c r="AQ499" s="170"/>
      <c r="AR499" s="170"/>
      <c r="AS499" s="136"/>
      <c r="AT499" s="170"/>
      <c r="AU499" s="170"/>
      <c r="AV499" s="136"/>
      <c r="AW499" s="108"/>
      <c r="AX499" s="112">
        <f t="shared" si="495"/>
        <v>0</v>
      </c>
      <c r="AY499" s="137"/>
      <c r="AZ499" s="137"/>
      <c r="BA499" s="137"/>
      <c r="BB499" s="124"/>
      <c r="BC499" s="137"/>
    </row>
    <row r="500" spans="1:55" s="2" customFormat="1" ht="61.5" customHeight="1" hidden="1">
      <c r="A500" s="120"/>
      <c r="B500" s="105" t="s">
        <v>413</v>
      </c>
      <c r="C500" s="106" t="s">
        <v>348</v>
      </c>
      <c r="D500" s="106" t="s">
        <v>349</v>
      </c>
      <c r="E500" s="111" t="s">
        <v>29</v>
      </c>
      <c r="F500" s="106" t="s">
        <v>414</v>
      </c>
      <c r="G500" s="108">
        <f>H500</f>
        <v>1617</v>
      </c>
      <c r="H500" s="108">
        <v>1617</v>
      </c>
      <c r="I500" s="108"/>
      <c r="J500" s="112">
        <f>K500-G500</f>
        <v>51126</v>
      </c>
      <c r="K500" s="112">
        <v>52743</v>
      </c>
      <c r="L500" s="112">
        <v>50000</v>
      </c>
      <c r="M500" s="112"/>
      <c r="N500" s="108">
        <v>4263</v>
      </c>
      <c r="O500" s="103"/>
      <c r="P500" s="112"/>
      <c r="Q500" s="112">
        <f>P500+N500</f>
        <v>4263</v>
      </c>
      <c r="R500" s="112">
        <f>O500</f>
        <v>0</v>
      </c>
      <c r="S500" s="112">
        <f>T500-Q500</f>
        <v>-4263</v>
      </c>
      <c r="T500" s="112"/>
      <c r="U500" s="112">
        <f>R500</f>
        <v>0</v>
      </c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36"/>
      <c r="AL500" s="136"/>
      <c r="AM500" s="153"/>
      <c r="AN500" s="153"/>
      <c r="AO500" s="170"/>
      <c r="AP500" s="170"/>
      <c r="AQ500" s="170"/>
      <c r="AR500" s="170"/>
      <c r="AS500" s="136"/>
      <c r="AT500" s="170"/>
      <c r="AU500" s="170"/>
      <c r="AV500" s="136"/>
      <c r="AW500" s="108"/>
      <c r="AX500" s="112">
        <f t="shared" si="495"/>
        <v>0</v>
      </c>
      <c r="AY500" s="137"/>
      <c r="AZ500" s="137"/>
      <c r="BA500" s="137"/>
      <c r="BB500" s="124"/>
      <c r="BC500" s="137"/>
    </row>
    <row r="501" spans="1:55" s="2" customFormat="1" ht="33.75">
      <c r="A501" s="120"/>
      <c r="B501" s="105" t="s">
        <v>81</v>
      </c>
      <c r="C501" s="106" t="s">
        <v>349</v>
      </c>
      <c r="D501" s="106" t="s">
        <v>322</v>
      </c>
      <c r="E501" s="111" t="s">
        <v>95</v>
      </c>
      <c r="F501" s="106"/>
      <c r="G501" s="108"/>
      <c r="H501" s="108"/>
      <c r="I501" s="108"/>
      <c r="J501" s="112"/>
      <c r="K501" s="112"/>
      <c r="L501" s="112"/>
      <c r="M501" s="112"/>
      <c r="N501" s="108"/>
      <c r="O501" s="103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36"/>
      <c r="AL501" s="136"/>
      <c r="AM501" s="153"/>
      <c r="AN501" s="153"/>
      <c r="AO501" s="170"/>
      <c r="AP501" s="170"/>
      <c r="AQ501" s="170"/>
      <c r="AR501" s="170"/>
      <c r="AS501" s="136"/>
      <c r="AT501" s="170"/>
      <c r="AU501" s="170"/>
      <c r="AV501" s="136"/>
      <c r="AW501" s="108"/>
      <c r="AX501" s="112"/>
      <c r="AY501" s="112">
        <f>AY502</f>
        <v>50000</v>
      </c>
      <c r="AZ501" s="112">
        <f>AZ502</f>
        <v>0</v>
      </c>
      <c r="BA501" s="112">
        <f>BA502</f>
        <v>0</v>
      </c>
      <c r="BB501" s="112">
        <f>BB502</f>
        <v>50000</v>
      </c>
      <c r="BC501" s="112">
        <f>BC502</f>
        <v>50000</v>
      </c>
    </row>
    <row r="502" spans="1:55" s="2" customFormat="1" ht="128.25" customHeight="1">
      <c r="A502" s="120"/>
      <c r="B502" s="105" t="s">
        <v>87</v>
      </c>
      <c r="C502" s="106" t="s">
        <v>349</v>
      </c>
      <c r="D502" s="106" t="s">
        <v>322</v>
      </c>
      <c r="E502" s="111" t="s">
        <v>95</v>
      </c>
      <c r="F502" s="106" t="s">
        <v>408</v>
      </c>
      <c r="G502" s="108"/>
      <c r="H502" s="108"/>
      <c r="I502" s="108"/>
      <c r="J502" s="112"/>
      <c r="K502" s="112"/>
      <c r="L502" s="112"/>
      <c r="M502" s="112"/>
      <c r="N502" s="108"/>
      <c r="O502" s="103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36"/>
      <c r="AL502" s="136"/>
      <c r="AM502" s="153"/>
      <c r="AN502" s="153"/>
      <c r="AO502" s="170"/>
      <c r="AP502" s="170"/>
      <c r="AQ502" s="170"/>
      <c r="AR502" s="170"/>
      <c r="AS502" s="136"/>
      <c r="AT502" s="170"/>
      <c r="AU502" s="170"/>
      <c r="AV502" s="136"/>
      <c r="AW502" s="108"/>
      <c r="AX502" s="112"/>
      <c r="AY502" s="112">
        <v>50000</v>
      </c>
      <c r="AZ502" s="112"/>
      <c r="BA502" s="112"/>
      <c r="BB502" s="112">
        <f>AW502+AY502+AZ502+BA502</f>
        <v>50000</v>
      </c>
      <c r="BC502" s="112">
        <f>AX502+AY502</f>
        <v>50000</v>
      </c>
    </row>
    <row r="503" spans="1:55" s="6" customFormat="1" ht="31.5" customHeight="1">
      <c r="A503" s="120"/>
      <c r="B503" s="99" t="s">
        <v>359</v>
      </c>
      <c r="C503" s="100" t="s">
        <v>334</v>
      </c>
      <c r="D503" s="100" t="s">
        <v>321</v>
      </c>
      <c r="E503" s="101"/>
      <c r="F503" s="100"/>
      <c r="G503" s="102">
        <f aca="true" t="shared" si="501" ref="G503:W504">G504</f>
        <v>2195</v>
      </c>
      <c r="H503" s="102">
        <f t="shared" si="501"/>
        <v>2195</v>
      </c>
      <c r="I503" s="102">
        <f t="shared" si="501"/>
        <v>0</v>
      </c>
      <c r="J503" s="102">
        <f t="shared" si="501"/>
        <v>13840</v>
      </c>
      <c r="K503" s="102">
        <f t="shared" si="501"/>
        <v>16035</v>
      </c>
      <c r="L503" s="102">
        <f t="shared" si="501"/>
        <v>0</v>
      </c>
      <c r="M503" s="102"/>
      <c r="N503" s="102">
        <f t="shared" si="501"/>
        <v>27790</v>
      </c>
      <c r="O503" s="102">
        <f t="shared" si="501"/>
        <v>0</v>
      </c>
      <c r="P503" s="102">
        <f t="shared" si="501"/>
        <v>0</v>
      </c>
      <c r="Q503" s="102">
        <f t="shared" si="501"/>
        <v>27790</v>
      </c>
      <c r="R503" s="102">
        <f t="shared" si="501"/>
        <v>0</v>
      </c>
      <c r="S503" s="102">
        <f>S504</f>
        <v>-22290</v>
      </c>
      <c r="T503" s="102">
        <f>T504</f>
        <v>5500</v>
      </c>
      <c r="U503" s="102">
        <f t="shared" si="501"/>
        <v>0</v>
      </c>
      <c r="V503" s="102">
        <f t="shared" si="501"/>
        <v>8000</v>
      </c>
      <c r="W503" s="102">
        <f aca="true" t="shared" si="502" ref="W503:AM504">W504</f>
        <v>-1000</v>
      </c>
      <c r="X503" s="102">
        <f t="shared" si="502"/>
        <v>0</v>
      </c>
      <c r="Y503" s="102">
        <f t="shared" si="502"/>
        <v>4500</v>
      </c>
      <c r="Z503" s="102">
        <f t="shared" si="502"/>
        <v>8000</v>
      </c>
      <c r="AA503" s="102">
        <f t="shared" si="502"/>
        <v>0</v>
      </c>
      <c r="AB503" s="102">
        <f t="shared" si="502"/>
        <v>0</v>
      </c>
      <c r="AC503" s="102">
        <f t="shared" si="502"/>
        <v>4500</v>
      </c>
      <c r="AD503" s="102">
        <f t="shared" si="502"/>
        <v>8000</v>
      </c>
      <c r="AE503" s="102">
        <f t="shared" si="502"/>
        <v>0</v>
      </c>
      <c r="AF503" s="102"/>
      <c r="AG503" s="102">
        <f t="shared" si="502"/>
        <v>0</v>
      </c>
      <c r="AH503" s="102">
        <f t="shared" si="502"/>
        <v>4500</v>
      </c>
      <c r="AI503" s="102"/>
      <c r="AJ503" s="102">
        <f t="shared" si="502"/>
        <v>8000</v>
      </c>
      <c r="AK503" s="102">
        <f t="shared" si="502"/>
        <v>47380</v>
      </c>
      <c r="AL503" s="102">
        <f t="shared" si="502"/>
        <v>6263</v>
      </c>
      <c r="AM503" s="102">
        <f t="shared" si="502"/>
        <v>51880</v>
      </c>
      <c r="AN503" s="102">
        <f aca="true" t="shared" si="503" ref="AK503:AR504">AN504</f>
        <v>0</v>
      </c>
      <c r="AO503" s="102">
        <f>AO504+AO508</f>
        <v>-4500</v>
      </c>
      <c r="AP503" s="102">
        <f>AP504+AP508</f>
        <v>0</v>
      </c>
      <c r="AQ503" s="102">
        <f>AQ504+AQ508</f>
        <v>47380</v>
      </c>
      <c r="AR503" s="102">
        <f>AR504+AR508</f>
        <v>0</v>
      </c>
      <c r="AS503" s="121"/>
      <c r="AT503" s="102">
        <f>AT504+AT508</f>
        <v>47380</v>
      </c>
      <c r="AU503" s="102">
        <f>AU504+AU508</f>
        <v>0</v>
      </c>
      <c r="AV503" s="102">
        <f>AV504+AV508</f>
        <v>0</v>
      </c>
      <c r="AW503" s="102">
        <f>AW504+AW508</f>
        <v>47380</v>
      </c>
      <c r="AX503" s="102">
        <f>AX504+AX508</f>
        <v>0</v>
      </c>
      <c r="AY503" s="102">
        <f>AY504+AY508+AY506</f>
        <v>60000</v>
      </c>
      <c r="AZ503" s="102">
        <f>AZ504+AZ508+AZ506</f>
        <v>-40230</v>
      </c>
      <c r="BA503" s="102">
        <f>BA504+BA508+BA506</f>
        <v>0</v>
      </c>
      <c r="BB503" s="102">
        <f>BB504+BB508+BB506</f>
        <v>67150</v>
      </c>
      <c r="BC503" s="102">
        <f>BC504+BC508+BC506</f>
        <v>60000</v>
      </c>
    </row>
    <row r="504" spans="1:55" s="2" customFormat="1" ht="63" customHeight="1" hidden="1">
      <c r="A504" s="120"/>
      <c r="B504" s="105" t="s">
        <v>406</v>
      </c>
      <c r="C504" s="106" t="s">
        <v>334</v>
      </c>
      <c r="D504" s="106" t="s">
        <v>321</v>
      </c>
      <c r="E504" s="111" t="s">
        <v>407</v>
      </c>
      <c r="F504" s="106"/>
      <c r="G504" s="108">
        <f t="shared" si="501"/>
        <v>2195</v>
      </c>
      <c r="H504" s="108">
        <f t="shared" si="501"/>
        <v>2195</v>
      </c>
      <c r="I504" s="108">
        <f t="shared" si="501"/>
        <v>0</v>
      </c>
      <c r="J504" s="108">
        <f t="shared" si="501"/>
        <v>13840</v>
      </c>
      <c r="K504" s="108">
        <f t="shared" si="501"/>
        <v>16035</v>
      </c>
      <c r="L504" s="108">
        <f t="shared" si="501"/>
        <v>0</v>
      </c>
      <c r="M504" s="108"/>
      <c r="N504" s="108">
        <f t="shared" si="501"/>
        <v>27790</v>
      </c>
      <c r="O504" s="108">
        <f t="shared" si="501"/>
        <v>0</v>
      </c>
      <c r="P504" s="108">
        <f t="shared" si="501"/>
        <v>0</v>
      </c>
      <c r="Q504" s="108">
        <f t="shared" si="501"/>
        <v>27790</v>
      </c>
      <c r="R504" s="108">
        <f t="shared" si="501"/>
        <v>0</v>
      </c>
      <c r="S504" s="108">
        <f t="shared" si="501"/>
        <v>-22290</v>
      </c>
      <c r="T504" s="108">
        <f t="shared" si="501"/>
        <v>5500</v>
      </c>
      <c r="U504" s="108">
        <f t="shared" si="501"/>
        <v>0</v>
      </c>
      <c r="V504" s="108">
        <f t="shared" si="501"/>
        <v>8000</v>
      </c>
      <c r="W504" s="108">
        <f t="shared" si="501"/>
        <v>-1000</v>
      </c>
      <c r="X504" s="108">
        <f t="shared" si="502"/>
        <v>0</v>
      </c>
      <c r="Y504" s="108">
        <f t="shared" si="502"/>
        <v>4500</v>
      </c>
      <c r="Z504" s="108">
        <f t="shared" si="502"/>
        <v>8000</v>
      </c>
      <c r="AA504" s="108">
        <f t="shared" si="502"/>
        <v>0</v>
      </c>
      <c r="AB504" s="108">
        <f t="shared" si="502"/>
        <v>0</v>
      </c>
      <c r="AC504" s="108">
        <f t="shared" si="502"/>
        <v>4500</v>
      </c>
      <c r="AD504" s="108">
        <f t="shared" si="502"/>
        <v>8000</v>
      </c>
      <c r="AE504" s="108">
        <f t="shared" si="502"/>
        <v>0</v>
      </c>
      <c r="AF504" s="108"/>
      <c r="AG504" s="108">
        <f t="shared" si="502"/>
        <v>0</v>
      </c>
      <c r="AH504" s="108">
        <f t="shared" si="502"/>
        <v>4500</v>
      </c>
      <c r="AI504" s="108"/>
      <c r="AJ504" s="108">
        <f t="shared" si="502"/>
        <v>8000</v>
      </c>
      <c r="AK504" s="108">
        <f t="shared" si="503"/>
        <v>47380</v>
      </c>
      <c r="AL504" s="108">
        <f t="shared" si="503"/>
        <v>6263</v>
      </c>
      <c r="AM504" s="108">
        <f t="shared" si="503"/>
        <v>51880</v>
      </c>
      <c r="AN504" s="108">
        <f t="shared" si="503"/>
        <v>0</v>
      </c>
      <c r="AO504" s="108">
        <f t="shared" si="503"/>
        <v>-51880</v>
      </c>
      <c r="AP504" s="108">
        <f t="shared" si="503"/>
        <v>0</v>
      </c>
      <c r="AQ504" s="108">
        <f t="shared" si="503"/>
        <v>0</v>
      </c>
      <c r="AR504" s="108">
        <f t="shared" si="503"/>
        <v>0</v>
      </c>
      <c r="AS504" s="136"/>
      <c r="AT504" s="108">
        <f aca="true" t="shared" si="504" ref="AT504:BC504">AT505</f>
        <v>0</v>
      </c>
      <c r="AU504" s="108">
        <f t="shared" si="504"/>
        <v>0</v>
      </c>
      <c r="AV504" s="108">
        <f t="shared" si="504"/>
        <v>0</v>
      </c>
      <c r="AW504" s="108">
        <f t="shared" si="504"/>
        <v>0</v>
      </c>
      <c r="AX504" s="108">
        <f t="shared" si="504"/>
        <v>0</v>
      </c>
      <c r="AY504" s="108">
        <f t="shared" si="504"/>
        <v>0</v>
      </c>
      <c r="AZ504" s="108">
        <f t="shared" si="504"/>
        <v>0</v>
      </c>
      <c r="BA504" s="108">
        <f t="shared" si="504"/>
        <v>0</v>
      </c>
      <c r="BB504" s="108">
        <f t="shared" si="504"/>
        <v>0</v>
      </c>
      <c r="BC504" s="108">
        <f t="shared" si="504"/>
        <v>0</v>
      </c>
    </row>
    <row r="505" spans="1:55" s="2" customFormat="1" ht="117" customHeight="1" hidden="1">
      <c r="A505" s="120"/>
      <c r="B505" s="105" t="s">
        <v>87</v>
      </c>
      <c r="C505" s="106" t="s">
        <v>334</v>
      </c>
      <c r="D505" s="106" t="s">
        <v>321</v>
      </c>
      <c r="E505" s="111" t="s">
        <v>407</v>
      </c>
      <c r="F505" s="106" t="s">
        <v>408</v>
      </c>
      <c r="G505" s="108">
        <f>H505+I505</f>
        <v>2195</v>
      </c>
      <c r="H505" s="108">
        <v>2195</v>
      </c>
      <c r="I505" s="108"/>
      <c r="J505" s="112">
        <f>K505-G505</f>
        <v>13840</v>
      </c>
      <c r="K505" s="112">
        <v>16035</v>
      </c>
      <c r="L505" s="112"/>
      <c r="M505" s="112"/>
      <c r="N505" s="108">
        <v>27790</v>
      </c>
      <c r="O505" s="103"/>
      <c r="P505" s="112"/>
      <c r="Q505" s="112">
        <f>P505+N505</f>
        <v>27790</v>
      </c>
      <c r="R505" s="112">
        <f>O505</f>
        <v>0</v>
      </c>
      <c r="S505" s="112">
        <f>T505-Q505</f>
        <v>-22290</v>
      </c>
      <c r="T505" s="112">
        <v>5500</v>
      </c>
      <c r="U505" s="112">
        <f>R505</f>
        <v>0</v>
      </c>
      <c r="V505" s="112">
        <v>8000</v>
      </c>
      <c r="W505" s="112">
        <v>-1000</v>
      </c>
      <c r="X505" s="112"/>
      <c r="Y505" s="112">
        <f>W505+T505</f>
        <v>4500</v>
      </c>
      <c r="Z505" s="112">
        <f>X505+V505</f>
        <v>8000</v>
      </c>
      <c r="AA505" s="112"/>
      <c r="AB505" s="112"/>
      <c r="AC505" s="112">
        <f>AA505+Y505</f>
        <v>4500</v>
      </c>
      <c r="AD505" s="112">
        <f>AB505+Z505</f>
        <v>8000</v>
      </c>
      <c r="AE505" s="112"/>
      <c r="AF505" s="112"/>
      <c r="AG505" s="112"/>
      <c r="AH505" s="112">
        <f>AE505+AC505</f>
        <v>4500</v>
      </c>
      <c r="AI505" s="112"/>
      <c r="AJ505" s="112">
        <f>AG505+AD505</f>
        <v>8000</v>
      </c>
      <c r="AK505" s="112">
        <v>47380</v>
      </c>
      <c r="AL505" s="169">
        <v>6263</v>
      </c>
      <c r="AM505" s="112">
        <f>AK505+AH505</f>
        <v>51880</v>
      </c>
      <c r="AN505" s="112">
        <f>AI505</f>
        <v>0</v>
      </c>
      <c r="AO505" s="112">
        <f>AQ505-AM505</f>
        <v>-51880</v>
      </c>
      <c r="AP505" s="112">
        <f>AR505-AN505</f>
        <v>0</v>
      </c>
      <c r="AQ505" s="112"/>
      <c r="AR505" s="112"/>
      <c r="AS505" s="136"/>
      <c r="AT505" s="112"/>
      <c r="AU505" s="112"/>
      <c r="AV505" s="112"/>
      <c r="AW505" s="112"/>
      <c r="AX505" s="112"/>
      <c r="AY505" s="112"/>
      <c r="AZ505" s="112"/>
      <c r="BA505" s="112"/>
      <c r="BB505" s="112"/>
      <c r="BC505" s="112"/>
    </row>
    <row r="506" spans="1:55" s="2" customFormat="1" ht="68.25" customHeight="1">
      <c r="A506" s="120"/>
      <c r="B506" s="105" t="s">
        <v>282</v>
      </c>
      <c r="C506" s="106" t="s">
        <v>334</v>
      </c>
      <c r="D506" s="106" t="s">
        <v>321</v>
      </c>
      <c r="E506" s="111" t="s">
        <v>274</v>
      </c>
      <c r="F506" s="106"/>
      <c r="G506" s="108"/>
      <c r="H506" s="108"/>
      <c r="I506" s="108"/>
      <c r="J506" s="112"/>
      <c r="K506" s="112"/>
      <c r="L506" s="112"/>
      <c r="M506" s="112"/>
      <c r="N506" s="108"/>
      <c r="O506" s="103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69"/>
      <c r="AM506" s="112"/>
      <c r="AN506" s="112"/>
      <c r="AO506" s="112"/>
      <c r="AP506" s="112"/>
      <c r="AQ506" s="112"/>
      <c r="AR506" s="112"/>
      <c r="AS506" s="136"/>
      <c r="AT506" s="112"/>
      <c r="AU506" s="112"/>
      <c r="AV506" s="112"/>
      <c r="AW506" s="112"/>
      <c r="AX506" s="112"/>
      <c r="AY506" s="112">
        <f>AY507</f>
        <v>60000</v>
      </c>
      <c r="AZ506" s="112">
        <f>AZ507</f>
        <v>0</v>
      </c>
      <c r="BA506" s="112">
        <f>BA507</f>
        <v>0</v>
      </c>
      <c r="BB506" s="112">
        <f>BB507</f>
        <v>60000</v>
      </c>
      <c r="BC506" s="112">
        <f>BC507</f>
        <v>60000</v>
      </c>
    </row>
    <row r="507" spans="1:55" s="2" customFormat="1" ht="117" customHeight="1">
      <c r="A507" s="120"/>
      <c r="B507" s="105" t="s">
        <v>87</v>
      </c>
      <c r="C507" s="106" t="s">
        <v>334</v>
      </c>
      <c r="D507" s="106" t="s">
        <v>321</v>
      </c>
      <c r="E507" s="111" t="s">
        <v>274</v>
      </c>
      <c r="F507" s="106" t="s">
        <v>408</v>
      </c>
      <c r="G507" s="108"/>
      <c r="H507" s="108"/>
      <c r="I507" s="108"/>
      <c r="J507" s="112"/>
      <c r="K507" s="112"/>
      <c r="L507" s="112"/>
      <c r="M507" s="112"/>
      <c r="N507" s="108"/>
      <c r="O507" s="103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69"/>
      <c r="AM507" s="112"/>
      <c r="AN507" s="112"/>
      <c r="AO507" s="112"/>
      <c r="AP507" s="112"/>
      <c r="AQ507" s="112"/>
      <c r="AR507" s="112"/>
      <c r="AS507" s="136"/>
      <c r="AT507" s="112"/>
      <c r="AU507" s="112"/>
      <c r="AV507" s="112"/>
      <c r="AW507" s="112"/>
      <c r="AX507" s="112"/>
      <c r="AY507" s="112">
        <v>60000</v>
      </c>
      <c r="AZ507" s="112"/>
      <c r="BA507" s="112"/>
      <c r="BB507" s="112">
        <f>AW507+AY507+AZ507+BA507</f>
        <v>60000</v>
      </c>
      <c r="BC507" s="112">
        <f>AX507+AY507</f>
        <v>60000</v>
      </c>
    </row>
    <row r="508" spans="1:55" s="2" customFormat="1" ht="33.75">
      <c r="A508" s="120"/>
      <c r="B508" s="105" t="s">
        <v>373</v>
      </c>
      <c r="C508" s="106" t="s">
        <v>334</v>
      </c>
      <c r="D508" s="106" t="s">
        <v>321</v>
      </c>
      <c r="E508" s="132" t="s">
        <v>411</v>
      </c>
      <c r="F508" s="106"/>
      <c r="G508" s="108"/>
      <c r="H508" s="108"/>
      <c r="I508" s="108"/>
      <c r="J508" s="112"/>
      <c r="K508" s="112"/>
      <c r="L508" s="112"/>
      <c r="M508" s="112"/>
      <c r="N508" s="108"/>
      <c r="O508" s="103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69"/>
      <c r="AM508" s="112"/>
      <c r="AN508" s="112"/>
      <c r="AO508" s="112">
        <f aca="true" t="shared" si="505" ref="AO508:AR509">AO509</f>
        <v>47380</v>
      </c>
      <c r="AP508" s="112">
        <f t="shared" si="505"/>
        <v>0</v>
      </c>
      <c r="AQ508" s="112">
        <f t="shared" si="505"/>
        <v>47380</v>
      </c>
      <c r="AR508" s="112">
        <f t="shared" si="505"/>
        <v>0</v>
      </c>
      <c r="AS508" s="136"/>
      <c r="AT508" s="112">
        <f>AT509</f>
        <v>47380</v>
      </c>
      <c r="AU508" s="112">
        <f aca="true" t="shared" si="506" ref="AU508:BC509">AU509</f>
        <v>0</v>
      </c>
      <c r="AV508" s="112">
        <f t="shared" si="506"/>
        <v>0</v>
      </c>
      <c r="AW508" s="112">
        <f t="shared" si="506"/>
        <v>47380</v>
      </c>
      <c r="AX508" s="112">
        <f t="shared" si="506"/>
        <v>0</v>
      </c>
      <c r="AY508" s="112">
        <f t="shared" si="506"/>
        <v>0</v>
      </c>
      <c r="AZ508" s="112">
        <f t="shared" si="506"/>
        <v>-40230</v>
      </c>
      <c r="BA508" s="112">
        <f t="shared" si="506"/>
        <v>0</v>
      </c>
      <c r="BB508" s="112">
        <f t="shared" si="506"/>
        <v>7150</v>
      </c>
      <c r="BC508" s="112">
        <f t="shared" si="506"/>
        <v>0</v>
      </c>
    </row>
    <row r="509" spans="1:55" s="2" customFormat="1" ht="56.25" customHeight="1">
      <c r="A509" s="120"/>
      <c r="B509" s="105" t="s">
        <v>178</v>
      </c>
      <c r="C509" s="106" t="s">
        <v>334</v>
      </c>
      <c r="D509" s="106" t="s">
        <v>321</v>
      </c>
      <c r="E509" s="132" t="s">
        <v>110</v>
      </c>
      <c r="F509" s="106"/>
      <c r="G509" s="108"/>
      <c r="H509" s="108"/>
      <c r="I509" s="108"/>
      <c r="J509" s="112"/>
      <c r="K509" s="112"/>
      <c r="L509" s="112"/>
      <c r="M509" s="112"/>
      <c r="N509" s="108"/>
      <c r="O509" s="103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69"/>
      <c r="AM509" s="112"/>
      <c r="AN509" s="112"/>
      <c r="AO509" s="112">
        <f t="shared" si="505"/>
        <v>47380</v>
      </c>
      <c r="AP509" s="112">
        <f t="shared" si="505"/>
        <v>0</v>
      </c>
      <c r="AQ509" s="112">
        <f t="shared" si="505"/>
        <v>47380</v>
      </c>
      <c r="AR509" s="112">
        <f t="shared" si="505"/>
        <v>0</v>
      </c>
      <c r="AS509" s="136"/>
      <c r="AT509" s="112">
        <f>AT510</f>
        <v>47380</v>
      </c>
      <c r="AU509" s="112">
        <f t="shared" si="506"/>
        <v>0</v>
      </c>
      <c r="AV509" s="112">
        <f t="shared" si="506"/>
        <v>0</v>
      </c>
      <c r="AW509" s="112">
        <f t="shared" si="506"/>
        <v>47380</v>
      </c>
      <c r="AX509" s="112">
        <f t="shared" si="506"/>
        <v>0</v>
      </c>
      <c r="AY509" s="112">
        <f t="shared" si="506"/>
        <v>0</v>
      </c>
      <c r="AZ509" s="112">
        <f t="shared" si="506"/>
        <v>-40230</v>
      </c>
      <c r="BA509" s="112">
        <f t="shared" si="506"/>
        <v>0</v>
      </c>
      <c r="BB509" s="112">
        <f t="shared" si="506"/>
        <v>7150</v>
      </c>
      <c r="BC509" s="112">
        <f t="shared" si="506"/>
        <v>0</v>
      </c>
    </row>
    <row r="510" spans="1:55" s="2" customFormat="1" ht="99.75">
      <c r="A510" s="120"/>
      <c r="B510" s="105" t="s">
        <v>87</v>
      </c>
      <c r="C510" s="106" t="s">
        <v>334</v>
      </c>
      <c r="D510" s="106" t="s">
        <v>321</v>
      </c>
      <c r="E510" s="132" t="s">
        <v>110</v>
      </c>
      <c r="F510" s="106" t="s">
        <v>408</v>
      </c>
      <c r="G510" s="108"/>
      <c r="H510" s="108"/>
      <c r="I510" s="108"/>
      <c r="J510" s="112"/>
      <c r="K510" s="112"/>
      <c r="L510" s="112"/>
      <c r="M510" s="112"/>
      <c r="N510" s="108"/>
      <c r="O510" s="103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69"/>
      <c r="AM510" s="112"/>
      <c r="AN510" s="112"/>
      <c r="AO510" s="112">
        <f>AQ510-AM510</f>
        <v>47380</v>
      </c>
      <c r="AP510" s="112">
        <f>AR510-AN510</f>
        <v>0</v>
      </c>
      <c r="AQ510" s="112">
        <v>47380</v>
      </c>
      <c r="AR510" s="112"/>
      <c r="AS510" s="136"/>
      <c r="AT510" s="112">
        <v>47380</v>
      </c>
      <c r="AU510" s="112"/>
      <c r="AV510" s="136"/>
      <c r="AW510" s="108">
        <f>AT510+AV510</f>
        <v>47380</v>
      </c>
      <c r="AX510" s="112">
        <f>AU510</f>
        <v>0</v>
      </c>
      <c r="AY510" s="137"/>
      <c r="AZ510" s="112">
        <v>-40230</v>
      </c>
      <c r="BA510" s="137"/>
      <c r="BB510" s="112">
        <f>AW510+AY510+AZ510+BA510</f>
        <v>7150</v>
      </c>
      <c r="BC510" s="109">
        <f>AX510+AY510</f>
        <v>0</v>
      </c>
    </row>
    <row r="511" spans="1:55" s="2" customFormat="1" ht="18.75">
      <c r="A511" s="120"/>
      <c r="B511" s="99" t="s">
        <v>352</v>
      </c>
      <c r="C511" s="100" t="s">
        <v>334</v>
      </c>
      <c r="D511" s="100" t="s">
        <v>322</v>
      </c>
      <c r="E511" s="101"/>
      <c r="F511" s="100"/>
      <c r="G511" s="102">
        <f aca="true" t="shared" si="507" ref="G511:AN511">G512</f>
        <v>67263</v>
      </c>
      <c r="H511" s="102">
        <f t="shared" si="507"/>
        <v>67263</v>
      </c>
      <c r="I511" s="102">
        <f t="shared" si="507"/>
        <v>0</v>
      </c>
      <c r="J511" s="102">
        <f t="shared" si="507"/>
        <v>13412</v>
      </c>
      <c r="K511" s="102">
        <f t="shared" si="507"/>
        <v>80675</v>
      </c>
      <c r="L511" s="102">
        <f t="shared" si="507"/>
        <v>0</v>
      </c>
      <c r="M511" s="102"/>
      <c r="N511" s="102">
        <f t="shared" si="507"/>
        <v>110207</v>
      </c>
      <c r="O511" s="102">
        <f t="shared" si="507"/>
        <v>0</v>
      </c>
      <c r="P511" s="102">
        <f t="shared" si="507"/>
        <v>0</v>
      </c>
      <c r="Q511" s="102">
        <f t="shared" si="507"/>
        <v>110207</v>
      </c>
      <c r="R511" s="102">
        <f t="shared" si="507"/>
        <v>0</v>
      </c>
      <c r="S511" s="102">
        <f t="shared" si="507"/>
        <v>-109607</v>
      </c>
      <c r="T511" s="102">
        <f t="shared" si="507"/>
        <v>600</v>
      </c>
      <c r="U511" s="102">
        <f t="shared" si="507"/>
        <v>0</v>
      </c>
      <c r="V511" s="102">
        <f t="shared" si="507"/>
        <v>600</v>
      </c>
      <c r="W511" s="102">
        <f t="shared" si="507"/>
        <v>0</v>
      </c>
      <c r="X511" s="102">
        <f t="shared" si="507"/>
        <v>0</v>
      </c>
      <c r="Y511" s="102">
        <f t="shared" si="507"/>
        <v>600</v>
      </c>
      <c r="Z511" s="102">
        <f t="shared" si="507"/>
        <v>600</v>
      </c>
      <c r="AA511" s="102">
        <f t="shared" si="507"/>
        <v>0</v>
      </c>
      <c r="AB511" s="102">
        <f t="shared" si="507"/>
        <v>0</v>
      </c>
      <c r="AC511" s="102">
        <f t="shared" si="507"/>
        <v>600</v>
      </c>
      <c r="AD511" s="102">
        <f t="shared" si="507"/>
        <v>600</v>
      </c>
      <c r="AE511" s="102">
        <f t="shared" si="507"/>
        <v>0</v>
      </c>
      <c r="AF511" s="102"/>
      <c r="AG511" s="102">
        <f t="shared" si="507"/>
        <v>0</v>
      </c>
      <c r="AH511" s="102">
        <f t="shared" si="507"/>
        <v>600</v>
      </c>
      <c r="AI511" s="102"/>
      <c r="AJ511" s="102">
        <f t="shared" si="507"/>
        <v>600</v>
      </c>
      <c r="AK511" s="102">
        <f t="shared" si="507"/>
        <v>0</v>
      </c>
      <c r="AL511" s="102">
        <f t="shared" si="507"/>
        <v>0</v>
      </c>
      <c r="AM511" s="102">
        <f t="shared" si="507"/>
        <v>600</v>
      </c>
      <c r="AN511" s="102">
        <f t="shared" si="507"/>
        <v>0</v>
      </c>
      <c r="AO511" s="102">
        <f>AO512+AO514</f>
        <v>0</v>
      </c>
      <c r="AP511" s="102">
        <f>AP512+AP514</f>
        <v>0</v>
      </c>
      <c r="AQ511" s="102">
        <f>AQ512+AQ514</f>
        <v>600</v>
      </c>
      <c r="AR511" s="102">
        <f>AR512+AR514</f>
        <v>0</v>
      </c>
      <c r="AS511" s="136"/>
      <c r="AT511" s="102">
        <f aca="true" t="shared" si="508" ref="AT511:BC511">AT512+AT514</f>
        <v>600</v>
      </c>
      <c r="AU511" s="102">
        <f t="shared" si="508"/>
        <v>0</v>
      </c>
      <c r="AV511" s="102">
        <f t="shared" si="508"/>
        <v>0</v>
      </c>
      <c r="AW511" s="102">
        <f t="shared" si="508"/>
        <v>600</v>
      </c>
      <c r="AX511" s="102">
        <f t="shared" si="508"/>
        <v>0</v>
      </c>
      <c r="AY511" s="102">
        <f t="shared" si="508"/>
        <v>0</v>
      </c>
      <c r="AZ511" s="102">
        <f t="shared" si="508"/>
        <v>0</v>
      </c>
      <c r="BA511" s="102">
        <f t="shared" si="508"/>
        <v>0</v>
      </c>
      <c r="BB511" s="102">
        <f t="shared" si="508"/>
        <v>600</v>
      </c>
      <c r="BC511" s="102">
        <f t="shared" si="508"/>
        <v>0</v>
      </c>
    </row>
    <row r="512" spans="1:55" s="2" customFormat="1" ht="50.25" hidden="1">
      <c r="A512" s="98"/>
      <c r="B512" s="105" t="s">
        <v>406</v>
      </c>
      <c r="C512" s="106" t="s">
        <v>334</v>
      </c>
      <c r="D512" s="106" t="s">
        <v>322</v>
      </c>
      <c r="E512" s="111" t="s">
        <v>407</v>
      </c>
      <c r="F512" s="171"/>
      <c r="G512" s="108">
        <f aca="true" t="shared" si="509" ref="G512:AR512">G513</f>
        <v>67263</v>
      </c>
      <c r="H512" s="108">
        <f t="shared" si="509"/>
        <v>67263</v>
      </c>
      <c r="I512" s="108">
        <f t="shared" si="509"/>
        <v>0</v>
      </c>
      <c r="J512" s="108">
        <f t="shared" si="509"/>
        <v>13412</v>
      </c>
      <c r="K512" s="108">
        <f t="shared" si="509"/>
        <v>80675</v>
      </c>
      <c r="L512" s="108">
        <f t="shared" si="509"/>
        <v>0</v>
      </c>
      <c r="M512" s="108"/>
      <c r="N512" s="108">
        <f t="shared" si="509"/>
        <v>110207</v>
      </c>
      <c r="O512" s="108">
        <f t="shared" si="509"/>
        <v>0</v>
      </c>
      <c r="P512" s="108">
        <f t="shared" si="509"/>
        <v>0</v>
      </c>
      <c r="Q512" s="108">
        <f t="shared" si="509"/>
        <v>110207</v>
      </c>
      <c r="R512" s="108">
        <f t="shared" si="509"/>
        <v>0</v>
      </c>
      <c r="S512" s="108">
        <f t="shared" si="509"/>
        <v>-109607</v>
      </c>
      <c r="T512" s="108">
        <f t="shared" si="509"/>
        <v>600</v>
      </c>
      <c r="U512" s="108">
        <f t="shared" si="509"/>
        <v>0</v>
      </c>
      <c r="V512" s="108">
        <f t="shared" si="509"/>
        <v>600</v>
      </c>
      <c r="W512" s="108">
        <f t="shared" si="509"/>
        <v>0</v>
      </c>
      <c r="X512" s="108">
        <f t="shared" si="509"/>
        <v>0</v>
      </c>
      <c r="Y512" s="108">
        <f t="shared" si="509"/>
        <v>600</v>
      </c>
      <c r="Z512" s="108">
        <f t="shared" si="509"/>
        <v>600</v>
      </c>
      <c r="AA512" s="108">
        <f t="shared" si="509"/>
        <v>0</v>
      </c>
      <c r="AB512" s="108">
        <f t="shared" si="509"/>
        <v>0</v>
      </c>
      <c r="AC512" s="108">
        <f t="shared" si="509"/>
        <v>600</v>
      </c>
      <c r="AD512" s="108">
        <f t="shared" si="509"/>
        <v>600</v>
      </c>
      <c r="AE512" s="108">
        <f t="shared" si="509"/>
        <v>0</v>
      </c>
      <c r="AF512" s="108"/>
      <c r="AG512" s="108">
        <f t="shared" si="509"/>
        <v>0</v>
      </c>
      <c r="AH512" s="108">
        <f t="shared" si="509"/>
        <v>600</v>
      </c>
      <c r="AI512" s="108"/>
      <c r="AJ512" s="108">
        <f t="shared" si="509"/>
        <v>600</v>
      </c>
      <c r="AK512" s="108">
        <f t="shared" si="509"/>
        <v>0</v>
      </c>
      <c r="AL512" s="108">
        <f t="shared" si="509"/>
        <v>0</v>
      </c>
      <c r="AM512" s="108">
        <f t="shared" si="509"/>
        <v>600</v>
      </c>
      <c r="AN512" s="108">
        <f t="shared" si="509"/>
        <v>0</v>
      </c>
      <c r="AO512" s="108">
        <f t="shared" si="509"/>
        <v>-600</v>
      </c>
      <c r="AP512" s="108">
        <f t="shared" si="509"/>
        <v>0</v>
      </c>
      <c r="AQ512" s="108">
        <f t="shared" si="509"/>
        <v>0</v>
      </c>
      <c r="AR512" s="108">
        <f t="shared" si="509"/>
        <v>0</v>
      </c>
      <c r="AS512" s="136"/>
      <c r="AT512" s="108">
        <f aca="true" t="shared" si="510" ref="AT512:BC512">AT513</f>
        <v>0</v>
      </c>
      <c r="AU512" s="108">
        <f t="shared" si="510"/>
        <v>0</v>
      </c>
      <c r="AV512" s="108">
        <f t="shared" si="510"/>
        <v>0</v>
      </c>
      <c r="AW512" s="108">
        <f t="shared" si="510"/>
        <v>0</v>
      </c>
      <c r="AX512" s="108">
        <f t="shared" si="510"/>
        <v>0</v>
      </c>
      <c r="AY512" s="108">
        <f t="shared" si="510"/>
        <v>0</v>
      </c>
      <c r="AZ512" s="108">
        <f t="shared" si="510"/>
        <v>0</v>
      </c>
      <c r="BA512" s="108">
        <f t="shared" si="510"/>
        <v>0</v>
      </c>
      <c r="BB512" s="108">
        <f t="shared" si="510"/>
        <v>0</v>
      </c>
      <c r="BC512" s="108">
        <f t="shared" si="510"/>
        <v>0</v>
      </c>
    </row>
    <row r="513" spans="1:55" s="2" customFormat="1" ht="99.75" hidden="1">
      <c r="A513" s="120"/>
      <c r="B513" s="105" t="s">
        <v>87</v>
      </c>
      <c r="C513" s="106" t="s">
        <v>334</v>
      </c>
      <c r="D513" s="106" t="s">
        <v>322</v>
      </c>
      <c r="E513" s="111" t="s">
        <v>407</v>
      </c>
      <c r="F513" s="106" t="s">
        <v>408</v>
      </c>
      <c r="G513" s="108">
        <f>H513</f>
        <v>67263</v>
      </c>
      <c r="H513" s="108">
        <v>67263</v>
      </c>
      <c r="I513" s="108"/>
      <c r="J513" s="112">
        <f>K513-G513</f>
        <v>13412</v>
      </c>
      <c r="K513" s="112">
        <v>80675</v>
      </c>
      <c r="L513" s="112"/>
      <c r="M513" s="112"/>
      <c r="N513" s="108">
        <v>110207</v>
      </c>
      <c r="O513" s="103"/>
      <c r="P513" s="112"/>
      <c r="Q513" s="112">
        <f>P513+N513</f>
        <v>110207</v>
      </c>
      <c r="R513" s="112">
        <f>O513</f>
        <v>0</v>
      </c>
      <c r="S513" s="112">
        <f>T513-Q513</f>
        <v>-109607</v>
      </c>
      <c r="T513" s="112">
        <v>600</v>
      </c>
      <c r="U513" s="112">
        <f>R513</f>
        <v>0</v>
      </c>
      <c r="V513" s="112">
        <v>600</v>
      </c>
      <c r="W513" s="112"/>
      <c r="X513" s="112"/>
      <c r="Y513" s="112">
        <f>W513+T513</f>
        <v>600</v>
      </c>
      <c r="Z513" s="112">
        <f>X513+V513</f>
        <v>600</v>
      </c>
      <c r="AA513" s="112"/>
      <c r="AB513" s="112"/>
      <c r="AC513" s="112">
        <f>AA513+Y513</f>
        <v>600</v>
      </c>
      <c r="AD513" s="112">
        <f>AB513+Z513</f>
        <v>600</v>
      </c>
      <c r="AE513" s="112"/>
      <c r="AF513" s="112"/>
      <c r="AG513" s="112"/>
      <c r="AH513" s="112">
        <f>AE513+AC513</f>
        <v>600</v>
      </c>
      <c r="AI513" s="112"/>
      <c r="AJ513" s="112">
        <f>AG513+AD513</f>
        <v>600</v>
      </c>
      <c r="AK513" s="136"/>
      <c r="AL513" s="136"/>
      <c r="AM513" s="112">
        <f>AK513+AH513</f>
        <v>600</v>
      </c>
      <c r="AN513" s="112">
        <f>AI513</f>
        <v>0</v>
      </c>
      <c r="AO513" s="112">
        <f>AQ513-AM513</f>
        <v>-600</v>
      </c>
      <c r="AP513" s="112">
        <f>AR513-AN513</f>
        <v>0</v>
      </c>
      <c r="AQ513" s="112"/>
      <c r="AR513" s="112"/>
      <c r="AS513" s="136"/>
      <c r="AT513" s="112"/>
      <c r="AU513" s="112"/>
      <c r="AV513" s="112"/>
      <c r="AW513" s="112"/>
      <c r="AX513" s="112"/>
      <c r="AY513" s="112"/>
      <c r="AZ513" s="112"/>
      <c r="BA513" s="112"/>
      <c r="BB513" s="112"/>
      <c r="BC513" s="112"/>
    </row>
    <row r="514" spans="1:55" s="2" customFormat="1" ht="33.75">
      <c r="A514" s="120"/>
      <c r="B514" s="105" t="s">
        <v>373</v>
      </c>
      <c r="C514" s="106" t="s">
        <v>334</v>
      </c>
      <c r="D514" s="106" t="s">
        <v>322</v>
      </c>
      <c r="E514" s="132" t="s">
        <v>411</v>
      </c>
      <c r="F514" s="106"/>
      <c r="G514" s="108"/>
      <c r="H514" s="108"/>
      <c r="I514" s="108"/>
      <c r="J514" s="112"/>
      <c r="K514" s="112"/>
      <c r="L514" s="112"/>
      <c r="M514" s="112"/>
      <c r="N514" s="108"/>
      <c r="O514" s="103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36"/>
      <c r="AL514" s="136"/>
      <c r="AM514" s="112"/>
      <c r="AN514" s="112"/>
      <c r="AO514" s="112">
        <f aca="true" t="shared" si="511" ref="AO514:AR515">AO515</f>
        <v>600</v>
      </c>
      <c r="AP514" s="112">
        <f t="shared" si="511"/>
        <v>0</v>
      </c>
      <c r="AQ514" s="112">
        <f t="shared" si="511"/>
        <v>600</v>
      </c>
      <c r="AR514" s="112">
        <f t="shared" si="511"/>
        <v>0</v>
      </c>
      <c r="AS514" s="136"/>
      <c r="AT514" s="112">
        <f>AT515</f>
        <v>600</v>
      </c>
      <c r="AU514" s="112">
        <f aca="true" t="shared" si="512" ref="AU514:BC515">AU515</f>
        <v>0</v>
      </c>
      <c r="AV514" s="112">
        <f t="shared" si="512"/>
        <v>0</v>
      </c>
      <c r="AW514" s="112">
        <f t="shared" si="512"/>
        <v>600</v>
      </c>
      <c r="AX514" s="112">
        <f t="shared" si="512"/>
        <v>0</v>
      </c>
      <c r="AY514" s="112">
        <f t="shared" si="512"/>
        <v>0</v>
      </c>
      <c r="AZ514" s="112">
        <f t="shared" si="512"/>
        <v>0</v>
      </c>
      <c r="BA514" s="112">
        <f t="shared" si="512"/>
        <v>0</v>
      </c>
      <c r="BB514" s="112">
        <f t="shared" si="512"/>
        <v>600</v>
      </c>
      <c r="BC514" s="112">
        <f t="shared" si="512"/>
        <v>0</v>
      </c>
    </row>
    <row r="515" spans="1:55" s="2" customFormat="1" ht="50.25">
      <c r="A515" s="120"/>
      <c r="B515" s="105" t="s">
        <v>178</v>
      </c>
      <c r="C515" s="106" t="s">
        <v>334</v>
      </c>
      <c r="D515" s="106" t="s">
        <v>322</v>
      </c>
      <c r="E515" s="132" t="s">
        <v>110</v>
      </c>
      <c r="F515" s="106"/>
      <c r="G515" s="108"/>
      <c r="H515" s="108"/>
      <c r="I515" s="108"/>
      <c r="J515" s="112"/>
      <c r="K515" s="112"/>
      <c r="L515" s="112"/>
      <c r="M515" s="112"/>
      <c r="N515" s="108"/>
      <c r="O515" s="103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36"/>
      <c r="AL515" s="136"/>
      <c r="AM515" s="112"/>
      <c r="AN515" s="112"/>
      <c r="AO515" s="112">
        <f t="shared" si="511"/>
        <v>600</v>
      </c>
      <c r="AP515" s="112">
        <f t="shared" si="511"/>
        <v>0</v>
      </c>
      <c r="AQ515" s="112">
        <f t="shared" si="511"/>
        <v>600</v>
      </c>
      <c r="AR515" s="112">
        <f t="shared" si="511"/>
        <v>0</v>
      </c>
      <c r="AS515" s="136"/>
      <c r="AT515" s="112">
        <f>AT516</f>
        <v>600</v>
      </c>
      <c r="AU515" s="112">
        <f t="shared" si="512"/>
        <v>0</v>
      </c>
      <c r="AV515" s="112">
        <f t="shared" si="512"/>
        <v>0</v>
      </c>
      <c r="AW515" s="112">
        <f t="shared" si="512"/>
        <v>600</v>
      </c>
      <c r="AX515" s="112">
        <f t="shared" si="512"/>
        <v>0</v>
      </c>
      <c r="AY515" s="112">
        <f t="shared" si="512"/>
        <v>0</v>
      </c>
      <c r="AZ515" s="112">
        <f t="shared" si="512"/>
        <v>0</v>
      </c>
      <c r="BA515" s="112">
        <f t="shared" si="512"/>
        <v>0</v>
      </c>
      <c r="BB515" s="112">
        <f t="shared" si="512"/>
        <v>600</v>
      </c>
      <c r="BC515" s="112">
        <f t="shared" si="512"/>
        <v>0</v>
      </c>
    </row>
    <row r="516" spans="1:55" s="2" customFormat="1" ht="99.75">
      <c r="A516" s="120"/>
      <c r="B516" s="105" t="s">
        <v>87</v>
      </c>
      <c r="C516" s="106" t="s">
        <v>334</v>
      </c>
      <c r="D516" s="106" t="s">
        <v>322</v>
      </c>
      <c r="E516" s="132" t="s">
        <v>110</v>
      </c>
      <c r="F516" s="106" t="s">
        <v>408</v>
      </c>
      <c r="G516" s="108"/>
      <c r="H516" s="108"/>
      <c r="I516" s="108"/>
      <c r="J516" s="112"/>
      <c r="K516" s="112"/>
      <c r="L516" s="112"/>
      <c r="M516" s="112"/>
      <c r="N516" s="108"/>
      <c r="O516" s="103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36"/>
      <c r="AL516" s="136"/>
      <c r="AM516" s="112"/>
      <c r="AN516" s="112"/>
      <c r="AO516" s="112">
        <f>AQ516-AM516</f>
        <v>600</v>
      </c>
      <c r="AP516" s="112">
        <f>AR516-AN516</f>
        <v>0</v>
      </c>
      <c r="AQ516" s="112">
        <v>600</v>
      </c>
      <c r="AR516" s="112"/>
      <c r="AS516" s="136"/>
      <c r="AT516" s="112">
        <v>600</v>
      </c>
      <c r="AU516" s="112"/>
      <c r="AV516" s="136"/>
      <c r="AW516" s="108">
        <f>AT516+AV516</f>
        <v>600</v>
      </c>
      <c r="AX516" s="112">
        <f aca="true" t="shared" si="513" ref="AX516:AX531">AU516</f>
        <v>0</v>
      </c>
      <c r="AY516" s="137"/>
      <c r="AZ516" s="137"/>
      <c r="BA516" s="137"/>
      <c r="BB516" s="112">
        <f>AW516+AY516+AZ516+BA516</f>
        <v>600</v>
      </c>
      <c r="BC516" s="109">
        <f>AX516+AY516</f>
        <v>0</v>
      </c>
    </row>
    <row r="517" spans="1:55" s="2" customFormat="1" ht="18.75">
      <c r="A517" s="120"/>
      <c r="B517" s="99" t="s">
        <v>364</v>
      </c>
      <c r="C517" s="100" t="s">
        <v>347</v>
      </c>
      <c r="D517" s="100" t="s">
        <v>321</v>
      </c>
      <c r="E517" s="101"/>
      <c r="F517" s="100"/>
      <c r="G517" s="102">
        <f aca="true" t="shared" si="514" ref="G517:W518">G518</f>
        <v>19370</v>
      </c>
      <c r="H517" s="102">
        <f t="shared" si="514"/>
        <v>19370</v>
      </c>
      <c r="I517" s="102">
        <f t="shared" si="514"/>
        <v>0</v>
      </c>
      <c r="J517" s="102">
        <f t="shared" si="514"/>
        <v>-16627</v>
      </c>
      <c r="K517" s="102">
        <f t="shared" si="514"/>
        <v>2743</v>
      </c>
      <c r="L517" s="102">
        <f t="shared" si="514"/>
        <v>0</v>
      </c>
      <c r="M517" s="102"/>
      <c r="N517" s="102">
        <f t="shared" si="514"/>
        <v>2984</v>
      </c>
      <c r="O517" s="102">
        <f t="shared" si="514"/>
        <v>0</v>
      </c>
      <c r="P517" s="102">
        <f t="shared" si="514"/>
        <v>0</v>
      </c>
      <c r="Q517" s="102">
        <f t="shared" si="514"/>
        <v>2984</v>
      </c>
      <c r="R517" s="102">
        <f t="shared" si="514"/>
        <v>0</v>
      </c>
      <c r="S517" s="102">
        <f t="shared" si="514"/>
        <v>210</v>
      </c>
      <c r="T517" s="102">
        <f t="shared" si="514"/>
        <v>3194</v>
      </c>
      <c r="U517" s="102">
        <f t="shared" si="514"/>
        <v>0</v>
      </c>
      <c r="V517" s="102">
        <f t="shared" si="514"/>
        <v>0</v>
      </c>
      <c r="W517" s="102">
        <f t="shared" si="514"/>
        <v>0</v>
      </c>
      <c r="X517" s="102">
        <f aca="true" t="shared" si="515" ref="W517:AM518">X518</f>
        <v>0</v>
      </c>
      <c r="Y517" s="102">
        <f t="shared" si="515"/>
        <v>3194</v>
      </c>
      <c r="Z517" s="102">
        <f t="shared" si="515"/>
        <v>0</v>
      </c>
      <c r="AA517" s="102">
        <f t="shared" si="515"/>
        <v>0</v>
      </c>
      <c r="AB517" s="102">
        <f t="shared" si="515"/>
        <v>0</v>
      </c>
      <c r="AC517" s="102">
        <f t="shared" si="515"/>
        <v>3194</v>
      </c>
      <c r="AD517" s="102">
        <f t="shared" si="515"/>
        <v>0</v>
      </c>
      <c r="AE517" s="102">
        <f t="shared" si="515"/>
        <v>0</v>
      </c>
      <c r="AF517" s="102"/>
      <c r="AG517" s="102">
        <f t="shared" si="515"/>
        <v>0</v>
      </c>
      <c r="AH517" s="102">
        <f t="shared" si="515"/>
        <v>3194</v>
      </c>
      <c r="AI517" s="102"/>
      <c r="AJ517" s="102">
        <f t="shared" si="515"/>
        <v>0</v>
      </c>
      <c r="AK517" s="102">
        <f t="shared" si="515"/>
        <v>0</v>
      </c>
      <c r="AL517" s="102">
        <f t="shared" si="515"/>
        <v>0</v>
      </c>
      <c r="AM517" s="102">
        <f t="shared" si="515"/>
        <v>3194</v>
      </c>
      <c r="AN517" s="102">
        <f aca="true" t="shared" si="516" ref="AK517:AR518">AN518</f>
        <v>0</v>
      </c>
      <c r="AO517" s="102">
        <f t="shared" si="516"/>
        <v>-3194</v>
      </c>
      <c r="AP517" s="102">
        <f t="shared" si="516"/>
        <v>0</v>
      </c>
      <c r="AQ517" s="102">
        <f t="shared" si="516"/>
        <v>0</v>
      </c>
      <c r="AR517" s="102">
        <f t="shared" si="516"/>
        <v>0</v>
      </c>
      <c r="AS517" s="136"/>
      <c r="AT517" s="102">
        <f>AT518</f>
        <v>0</v>
      </c>
      <c r="AU517" s="102">
        <f>AU518</f>
        <v>0</v>
      </c>
      <c r="AV517" s="136"/>
      <c r="AW517" s="108"/>
      <c r="AX517" s="112">
        <f t="shared" si="513"/>
        <v>0</v>
      </c>
      <c r="AY517" s="122">
        <f aca="true" t="shared" si="517" ref="AY517:BC518">AY518</f>
        <v>0</v>
      </c>
      <c r="AZ517" s="131">
        <f t="shared" si="517"/>
        <v>6088</v>
      </c>
      <c r="BA517" s="131">
        <f t="shared" si="517"/>
        <v>0</v>
      </c>
      <c r="BB517" s="131">
        <f t="shared" si="517"/>
        <v>6088</v>
      </c>
      <c r="BC517" s="122">
        <f t="shared" si="517"/>
        <v>0</v>
      </c>
    </row>
    <row r="518" spans="1:55" s="2" customFormat="1" ht="50.25">
      <c r="A518" s="98"/>
      <c r="B518" s="105" t="s">
        <v>406</v>
      </c>
      <c r="C518" s="106" t="s">
        <v>347</v>
      </c>
      <c r="D518" s="106" t="s">
        <v>321</v>
      </c>
      <c r="E518" s="111" t="s">
        <v>407</v>
      </c>
      <c r="F518" s="106"/>
      <c r="G518" s="108">
        <f t="shared" si="514"/>
        <v>19370</v>
      </c>
      <c r="H518" s="108">
        <f t="shared" si="514"/>
        <v>19370</v>
      </c>
      <c r="I518" s="108">
        <f t="shared" si="514"/>
        <v>0</v>
      </c>
      <c r="J518" s="108">
        <f t="shared" si="514"/>
        <v>-16627</v>
      </c>
      <c r="K518" s="108">
        <f t="shared" si="514"/>
        <v>2743</v>
      </c>
      <c r="L518" s="108">
        <f t="shared" si="514"/>
        <v>0</v>
      </c>
      <c r="M518" s="108"/>
      <c r="N518" s="108">
        <f t="shared" si="514"/>
        <v>2984</v>
      </c>
      <c r="O518" s="108">
        <f t="shared" si="514"/>
        <v>0</v>
      </c>
      <c r="P518" s="108">
        <f t="shared" si="514"/>
        <v>0</v>
      </c>
      <c r="Q518" s="108">
        <f t="shared" si="514"/>
        <v>2984</v>
      </c>
      <c r="R518" s="108">
        <f t="shared" si="514"/>
        <v>0</v>
      </c>
      <c r="S518" s="108">
        <f t="shared" si="514"/>
        <v>210</v>
      </c>
      <c r="T518" s="108">
        <f t="shared" si="514"/>
        <v>3194</v>
      </c>
      <c r="U518" s="108">
        <f t="shared" si="514"/>
        <v>0</v>
      </c>
      <c r="V518" s="108">
        <f t="shared" si="514"/>
        <v>0</v>
      </c>
      <c r="W518" s="108">
        <f t="shared" si="515"/>
        <v>0</v>
      </c>
      <c r="X518" s="108">
        <f t="shared" si="515"/>
        <v>0</v>
      </c>
      <c r="Y518" s="108">
        <f t="shared" si="515"/>
        <v>3194</v>
      </c>
      <c r="Z518" s="108">
        <f t="shared" si="515"/>
        <v>0</v>
      </c>
      <c r="AA518" s="108">
        <f t="shared" si="515"/>
        <v>0</v>
      </c>
      <c r="AB518" s="108">
        <f t="shared" si="515"/>
        <v>0</v>
      </c>
      <c r="AC518" s="108">
        <f t="shared" si="515"/>
        <v>3194</v>
      </c>
      <c r="AD518" s="108">
        <f t="shared" si="515"/>
        <v>0</v>
      </c>
      <c r="AE518" s="108">
        <f t="shared" si="515"/>
        <v>0</v>
      </c>
      <c r="AF518" s="108"/>
      <c r="AG518" s="108">
        <f t="shared" si="515"/>
        <v>0</v>
      </c>
      <c r="AH518" s="108">
        <f t="shared" si="515"/>
        <v>3194</v>
      </c>
      <c r="AI518" s="108"/>
      <c r="AJ518" s="108">
        <f t="shared" si="515"/>
        <v>0</v>
      </c>
      <c r="AK518" s="108">
        <f t="shared" si="516"/>
        <v>0</v>
      </c>
      <c r="AL518" s="108">
        <f t="shared" si="516"/>
        <v>0</v>
      </c>
      <c r="AM518" s="108">
        <f t="shared" si="516"/>
        <v>3194</v>
      </c>
      <c r="AN518" s="108">
        <f t="shared" si="516"/>
        <v>0</v>
      </c>
      <c r="AO518" s="108">
        <f t="shared" si="516"/>
        <v>-3194</v>
      </c>
      <c r="AP518" s="108">
        <f t="shared" si="516"/>
        <v>0</v>
      </c>
      <c r="AQ518" s="108">
        <f t="shared" si="516"/>
        <v>0</v>
      </c>
      <c r="AR518" s="108">
        <f t="shared" si="516"/>
        <v>0</v>
      </c>
      <c r="AS518" s="136"/>
      <c r="AT518" s="108">
        <f>AT519</f>
        <v>0</v>
      </c>
      <c r="AU518" s="108">
        <f>AU519</f>
        <v>0</v>
      </c>
      <c r="AV518" s="136"/>
      <c r="AW518" s="108"/>
      <c r="AX518" s="112">
        <f t="shared" si="513"/>
        <v>0</v>
      </c>
      <c r="AY518" s="137">
        <f t="shared" si="517"/>
        <v>0</v>
      </c>
      <c r="AZ518" s="112">
        <f t="shared" si="517"/>
        <v>6088</v>
      </c>
      <c r="BA518" s="112">
        <f t="shared" si="517"/>
        <v>0</v>
      </c>
      <c r="BB518" s="112">
        <f t="shared" si="517"/>
        <v>6088</v>
      </c>
      <c r="BC518" s="137">
        <f t="shared" si="517"/>
        <v>0</v>
      </c>
    </row>
    <row r="519" spans="1:55" s="2" customFormat="1" ht="99.75">
      <c r="A519" s="120"/>
      <c r="B519" s="105" t="s">
        <v>87</v>
      </c>
      <c r="C519" s="106" t="s">
        <v>347</v>
      </c>
      <c r="D519" s="106" t="s">
        <v>321</v>
      </c>
      <c r="E519" s="111" t="s">
        <v>407</v>
      </c>
      <c r="F519" s="106" t="s">
        <v>408</v>
      </c>
      <c r="G519" s="108">
        <f>H519+I519</f>
        <v>19370</v>
      </c>
      <c r="H519" s="108">
        <v>19370</v>
      </c>
      <c r="I519" s="108"/>
      <c r="J519" s="112">
        <f>K519-G519</f>
        <v>-16627</v>
      </c>
      <c r="K519" s="112">
        <v>2743</v>
      </c>
      <c r="L519" s="112"/>
      <c r="M519" s="112"/>
      <c r="N519" s="108">
        <v>2984</v>
      </c>
      <c r="O519" s="103"/>
      <c r="P519" s="112"/>
      <c r="Q519" s="112">
        <f>P519+N519</f>
        <v>2984</v>
      </c>
      <c r="R519" s="112">
        <f>O519</f>
        <v>0</v>
      </c>
      <c r="S519" s="112">
        <f>T519-Q519</f>
        <v>210</v>
      </c>
      <c r="T519" s="112">
        <v>3194</v>
      </c>
      <c r="U519" s="112">
        <f>R519</f>
        <v>0</v>
      </c>
      <c r="V519" s="112"/>
      <c r="W519" s="112"/>
      <c r="X519" s="112"/>
      <c r="Y519" s="112">
        <f>W519+T519</f>
        <v>3194</v>
      </c>
      <c r="Z519" s="112">
        <f>X519+V519</f>
        <v>0</v>
      </c>
      <c r="AA519" s="112"/>
      <c r="AB519" s="112"/>
      <c r="AC519" s="112">
        <f>AA519+Y519</f>
        <v>3194</v>
      </c>
      <c r="AD519" s="112">
        <f>AB519+Z519</f>
        <v>0</v>
      </c>
      <c r="AE519" s="112"/>
      <c r="AF519" s="112"/>
      <c r="AG519" s="112"/>
      <c r="AH519" s="112">
        <f>AE519+AC519</f>
        <v>3194</v>
      </c>
      <c r="AI519" s="112"/>
      <c r="AJ519" s="112">
        <f>AG519+AD519</f>
        <v>0</v>
      </c>
      <c r="AK519" s="136"/>
      <c r="AL519" s="136"/>
      <c r="AM519" s="112">
        <f>AK519+AH519</f>
        <v>3194</v>
      </c>
      <c r="AN519" s="112">
        <f>AI519</f>
        <v>0</v>
      </c>
      <c r="AO519" s="112">
        <f>AQ519-AM519</f>
        <v>-3194</v>
      </c>
      <c r="AP519" s="112">
        <f>AR519-AN519</f>
        <v>0</v>
      </c>
      <c r="AQ519" s="112">
        <f>AL519</f>
        <v>0</v>
      </c>
      <c r="AR519" s="112"/>
      <c r="AS519" s="136"/>
      <c r="AT519" s="112">
        <f>AP519</f>
        <v>0</v>
      </c>
      <c r="AU519" s="112"/>
      <c r="AV519" s="136"/>
      <c r="AW519" s="108"/>
      <c r="AX519" s="112">
        <f t="shared" si="513"/>
        <v>0</v>
      </c>
      <c r="AY519" s="137"/>
      <c r="AZ519" s="112">
        <v>6088</v>
      </c>
      <c r="BA519" s="112"/>
      <c r="BB519" s="112">
        <f>AW519+AY519+AZ519+BA519</f>
        <v>6088</v>
      </c>
      <c r="BC519" s="109">
        <f>AX519+AY519</f>
        <v>0</v>
      </c>
    </row>
    <row r="520" spans="1:55" s="2" customFormat="1" ht="37.5">
      <c r="A520" s="120"/>
      <c r="B520" s="99" t="s">
        <v>379</v>
      </c>
      <c r="C520" s="100" t="s">
        <v>345</v>
      </c>
      <c r="D520" s="100" t="s">
        <v>321</v>
      </c>
      <c r="E520" s="172"/>
      <c r="F520" s="163"/>
      <c r="G520" s="102">
        <f aca="true" t="shared" si="518" ref="G520:W521">G521</f>
        <v>10425</v>
      </c>
      <c r="H520" s="102">
        <f t="shared" si="518"/>
        <v>10425</v>
      </c>
      <c r="I520" s="102">
        <f t="shared" si="518"/>
        <v>0</v>
      </c>
      <c r="J520" s="102">
        <f t="shared" si="518"/>
        <v>5711</v>
      </c>
      <c r="K520" s="102">
        <f t="shared" si="518"/>
        <v>16136</v>
      </c>
      <c r="L520" s="102">
        <f t="shared" si="518"/>
        <v>0</v>
      </c>
      <c r="M520" s="102"/>
      <c r="N520" s="102">
        <f t="shared" si="518"/>
        <v>14288</v>
      </c>
      <c r="O520" s="102">
        <f t="shared" si="518"/>
        <v>0</v>
      </c>
      <c r="P520" s="102">
        <f t="shared" si="518"/>
        <v>0</v>
      </c>
      <c r="Q520" s="102">
        <f t="shared" si="518"/>
        <v>14288</v>
      </c>
      <c r="R520" s="102">
        <f t="shared" si="518"/>
        <v>0</v>
      </c>
      <c r="S520" s="102">
        <f t="shared" si="518"/>
        <v>-14288</v>
      </c>
      <c r="T520" s="102">
        <f t="shared" si="518"/>
        <v>0</v>
      </c>
      <c r="U520" s="102">
        <f t="shared" si="518"/>
        <v>0</v>
      </c>
      <c r="V520" s="102">
        <f t="shared" si="518"/>
        <v>0</v>
      </c>
      <c r="W520" s="102">
        <f t="shared" si="518"/>
        <v>0</v>
      </c>
      <c r="X520" s="102">
        <f aca="true" t="shared" si="519" ref="W520:AJ521">X521</f>
        <v>0</v>
      </c>
      <c r="Y520" s="102">
        <f t="shared" si="519"/>
        <v>0</v>
      </c>
      <c r="Z520" s="102">
        <f t="shared" si="519"/>
        <v>0</v>
      </c>
      <c r="AA520" s="102">
        <f t="shared" si="519"/>
        <v>0</v>
      </c>
      <c r="AB520" s="102">
        <f t="shared" si="519"/>
        <v>0</v>
      </c>
      <c r="AC520" s="102">
        <f t="shared" si="519"/>
        <v>0</v>
      </c>
      <c r="AD520" s="102">
        <f t="shared" si="519"/>
        <v>0</v>
      </c>
      <c r="AE520" s="102">
        <f t="shared" si="519"/>
        <v>0</v>
      </c>
      <c r="AF520" s="102"/>
      <c r="AG520" s="102">
        <f t="shared" si="519"/>
        <v>0</v>
      </c>
      <c r="AH520" s="102">
        <f t="shared" si="519"/>
        <v>0</v>
      </c>
      <c r="AI520" s="102"/>
      <c r="AJ520" s="102">
        <f t="shared" si="519"/>
        <v>0</v>
      </c>
      <c r="AK520" s="136"/>
      <c r="AL520" s="136"/>
      <c r="AM520" s="153"/>
      <c r="AN520" s="153"/>
      <c r="AO520" s="170"/>
      <c r="AP520" s="170"/>
      <c r="AQ520" s="170"/>
      <c r="AR520" s="170"/>
      <c r="AS520" s="136"/>
      <c r="AT520" s="170"/>
      <c r="AU520" s="170"/>
      <c r="AV520" s="136"/>
      <c r="AW520" s="108"/>
      <c r="AX520" s="112">
        <f t="shared" si="513"/>
        <v>0</v>
      </c>
      <c r="AY520" s="137">
        <f aca="true" t="shared" si="520" ref="AY520:BC521">AY521</f>
        <v>0</v>
      </c>
      <c r="AZ520" s="131">
        <f t="shared" si="520"/>
        <v>5189</v>
      </c>
      <c r="BA520" s="131">
        <f t="shared" si="520"/>
        <v>0</v>
      </c>
      <c r="BB520" s="131">
        <f t="shared" si="520"/>
        <v>5189</v>
      </c>
      <c r="BC520" s="137">
        <f t="shared" si="520"/>
        <v>0</v>
      </c>
    </row>
    <row r="521" spans="1:55" s="2" customFormat="1" ht="50.25">
      <c r="A521" s="120"/>
      <c r="B521" s="105" t="s">
        <v>406</v>
      </c>
      <c r="C521" s="106" t="s">
        <v>345</v>
      </c>
      <c r="D521" s="106" t="s">
        <v>321</v>
      </c>
      <c r="E521" s="139" t="s">
        <v>407</v>
      </c>
      <c r="F521" s="106"/>
      <c r="G521" s="108">
        <f t="shared" si="518"/>
        <v>10425</v>
      </c>
      <c r="H521" s="108">
        <f t="shared" si="518"/>
        <v>10425</v>
      </c>
      <c r="I521" s="108">
        <f t="shared" si="518"/>
        <v>0</v>
      </c>
      <c r="J521" s="108">
        <f t="shared" si="518"/>
        <v>5711</v>
      </c>
      <c r="K521" s="108">
        <f t="shared" si="518"/>
        <v>16136</v>
      </c>
      <c r="L521" s="108">
        <f t="shared" si="518"/>
        <v>0</v>
      </c>
      <c r="M521" s="108"/>
      <c r="N521" s="108">
        <f t="shared" si="518"/>
        <v>14288</v>
      </c>
      <c r="O521" s="108">
        <f t="shared" si="518"/>
        <v>0</v>
      </c>
      <c r="P521" s="108">
        <f t="shared" si="518"/>
        <v>0</v>
      </c>
      <c r="Q521" s="108">
        <f t="shared" si="518"/>
        <v>14288</v>
      </c>
      <c r="R521" s="108">
        <f t="shared" si="518"/>
        <v>0</v>
      </c>
      <c r="S521" s="108">
        <f t="shared" si="518"/>
        <v>-14288</v>
      </c>
      <c r="T521" s="108">
        <f t="shared" si="518"/>
        <v>0</v>
      </c>
      <c r="U521" s="108">
        <f t="shared" si="518"/>
        <v>0</v>
      </c>
      <c r="V521" s="108">
        <f t="shared" si="518"/>
        <v>0</v>
      </c>
      <c r="W521" s="108">
        <f t="shared" si="519"/>
        <v>0</v>
      </c>
      <c r="X521" s="108">
        <f t="shared" si="519"/>
        <v>0</v>
      </c>
      <c r="Y521" s="108">
        <f t="shared" si="519"/>
        <v>0</v>
      </c>
      <c r="Z521" s="108">
        <f t="shared" si="519"/>
        <v>0</v>
      </c>
      <c r="AA521" s="108">
        <f t="shared" si="519"/>
        <v>0</v>
      </c>
      <c r="AB521" s="108">
        <f t="shared" si="519"/>
        <v>0</v>
      </c>
      <c r="AC521" s="108">
        <f t="shared" si="519"/>
        <v>0</v>
      </c>
      <c r="AD521" s="108">
        <f t="shared" si="519"/>
        <v>0</v>
      </c>
      <c r="AE521" s="108">
        <f t="shared" si="519"/>
        <v>0</v>
      </c>
      <c r="AF521" s="108"/>
      <c r="AG521" s="108">
        <f t="shared" si="519"/>
        <v>0</v>
      </c>
      <c r="AH521" s="108">
        <f t="shared" si="519"/>
        <v>0</v>
      </c>
      <c r="AI521" s="108"/>
      <c r="AJ521" s="108">
        <f t="shared" si="519"/>
        <v>0</v>
      </c>
      <c r="AK521" s="136"/>
      <c r="AL521" s="136"/>
      <c r="AM521" s="153"/>
      <c r="AN521" s="153"/>
      <c r="AO521" s="170"/>
      <c r="AP521" s="170"/>
      <c r="AQ521" s="170"/>
      <c r="AR521" s="170"/>
      <c r="AS521" s="136"/>
      <c r="AT521" s="170"/>
      <c r="AU521" s="170"/>
      <c r="AV521" s="136"/>
      <c r="AW521" s="108"/>
      <c r="AX521" s="112">
        <f t="shared" si="513"/>
        <v>0</v>
      </c>
      <c r="AY521" s="124">
        <f t="shared" si="520"/>
        <v>0</v>
      </c>
      <c r="AZ521" s="112">
        <f t="shared" si="520"/>
        <v>5189</v>
      </c>
      <c r="BA521" s="112">
        <f t="shared" si="520"/>
        <v>0</v>
      </c>
      <c r="BB521" s="112">
        <f t="shared" si="520"/>
        <v>5189</v>
      </c>
      <c r="BC521" s="124">
        <f t="shared" si="520"/>
        <v>0</v>
      </c>
    </row>
    <row r="522" spans="1:55" s="2" customFormat="1" ht="99.75">
      <c r="A522" s="120"/>
      <c r="B522" s="105" t="s">
        <v>87</v>
      </c>
      <c r="C522" s="106" t="s">
        <v>345</v>
      </c>
      <c r="D522" s="106" t="s">
        <v>321</v>
      </c>
      <c r="E522" s="139" t="s">
        <v>407</v>
      </c>
      <c r="F522" s="106" t="s">
        <v>408</v>
      </c>
      <c r="G522" s="108">
        <f>H522+I522</f>
        <v>10425</v>
      </c>
      <c r="H522" s="108">
        <v>10425</v>
      </c>
      <c r="I522" s="108"/>
      <c r="J522" s="112">
        <f>K522-G522</f>
        <v>5711</v>
      </c>
      <c r="K522" s="112">
        <v>16136</v>
      </c>
      <c r="L522" s="112"/>
      <c r="M522" s="112"/>
      <c r="N522" s="108">
        <v>14288</v>
      </c>
      <c r="O522" s="103"/>
      <c r="P522" s="112"/>
      <c r="Q522" s="112">
        <f>P522+N522</f>
        <v>14288</v>
      </c>
      <c r="R522" s="112">
        <f>O522</f>
        <v>0</v>
      </c>
      <c r="S522" s="112">
        <f>T522-Q522</f>
        <v>-14288</v>
      </c>
      <c r="T522" s="112"/>
      <c r="U522" s="112">
        <f>R522</f>
        <v>0</v>
      </c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36"/>
      <c r="AL522" s="136"/>
      <c r="AM522" s="153"/>
      <c r="AN522" s="153"/>
      <c r="AO522" s="170"/>
      <c r="AP522" s="170"/>
      <c r="AQ522" s="170"/>
      <c r="AR522" s="170"/>
      <c r="AS522" s="136"/>
      <c r="AT522" s="170"/>
      <c r="AU522" s="170"/>
      <c r="AV522" s="136"/>
      <c r="AW522" s="108"/>
      <c r="AX522" s="112">
        <f t="shared" si="513"/>
        <v>0</v>
      </c>
      <c r="AY522" s="124"/>
      <c r="AZ522" s="112">
        <v>5189</v>
      </c>
      <c r="BA522" s="112"/>
      <c r="BB522" s="112">
        <f>AW522+AY522+AZ522+BA522</f>
        <v>5189</v>
      </c>
      <c r="BC522" s="124">
        <f>AX522+AY522</f>
        <v>0</v>
      </c>
    </row>
    <row r="523" spans="1:55" s="2" customFormat="1" ht="18.75" hidden="1">
      <c r="A523" s="120"/>
      <c r="B523" s="99" t="s">
        <v>380</v>
      </c>
      <c r="C523" s="100" t="s">
        <v>345</v>
      </c>
      <c r="D523" s="100" t="s">
        <v>322</v>
      </c>
      <c r="E523" s="173"/>
      <c r="F523" s="163"/>
      <c r="G523" s="102"/>
      <c r="H523" s="102">
        <f aca="true" t="shared" si="521" ref="H523:W524">H524</f>
        <v>0</v>
      </c>
      <c r="I523" s="102">
        <f t="shared" si="521"/>
        <v>0</v>
      </c>
      <c r="J523" s="102">
        <f t="shared" si="521"/>
        <v>7008</v>
      </c>
      <c r="K523" s="102">
        <f t="shared" si="521"/>
        <v>7008</v>
      </c>
      <c r="L523" s="102">
        <f t="shared" si="521"/>
        <v>0</v>
      </c>
      <c r="M523" s="102"/>
      <c r="N523" s="102">
        <f t="shared" si="521"/>
        <v>0</v>
      </c>
      <c r="O523" s="102">
        <f t="shared" si="521"/>
        <v>0</v>
      </c>
      <c r="P523" s="102">
        <f t="shared" si="521"/>
        <v>0</v>
      </c>
      <c r="Q523" s="102">
        <f t="shared" si="521"/>
        <v>0</v>
      </c>
      <c r="R523" s="102">
        <f t="shared" si="521"/>
        <v>0</v>
      </c>
      <c r="S523" s="102">
        <f t="shared" si="521"/>
        <v>3000</v>
      </c>
      <c r="T523" s="102">
        <f t="shared" si="521"/>
        <v>3000</v>
      </c>
      <c r="U523" s="102">
        <f t="shared" si="521"/>
        <v>0</v>
      </c>
      <c r="V523" s="102">
        <f t="shared" si="521"/>
        <v>2500</v>
      </c>
      <c r="W523" s="102">
        <f t="shared" si="521"/>
        <v>-669</v>
      </c>
      <c r="X523" s="102">
        <f aca="true" t="shared" si="522" ref="W523:AM524">X524</f>
        <v>0</v>
      </c>
      <c r="Y523" s="102">
        <f t="shared" si="522"/>
        <v>2331</v>
      </c>
      <c r="Z523" s="102">
        <f t="shared" si="522"/>
        <v>2500</v>
      </c>
      <c r="AA523" s="102">
        <f t="shared" si="522"/>
        <v>0</v>
      </c>
      <c r="AB523" s="102">
        <f t="shared" si="522"/>
        <v>0</v>
      </c>
      <c r="AC523" s="102">
        <f t="shared" si="522"/>
        <v>2331</v>
      </c>
      <c r="AD523" s="102">
        <f t="shared" si="522"/>
        <v>2500</v>
      </c>
      <c r="AE523" s="102">
        <f t="shared" si="522"/>
        <v>0</v>
      </c>
      <c r="AF523" s="102"/>
      <c r="AG523" s="102">
        <f t="shared" si="522"/>
        <v>0</v>
      </c>
      <c r="AH523" s="102">
        <f t="shared" si="522"/>
        <v>2331</v>
      </c>
      <c r="AI523" s="102"/>
      <c r="AJ523" s="102">
        <f t="shared" si="522"/>
        <v>2500</v>
      </c>
      <c r="AK523" s="102">
        <f t="shared" si="522"/>
        <v>0</v>
      </c>
      <c r="AL523" s="102">
        <f t="shared" si="522"/>
        <v>0</v>
      </c>
      <c r="AM523" s="102">
        <f t="shared" si="522"/>
        <v>2331</v>
      </c>
      <c r="AN523" s="102">
        <f aca="true" t="shared" si="523" ref="AK523:AR524">AN524</f>
        <v>0</v>
      </c>
      <c r="AO523" s="102">
        <f t="shared" si="523"/>
        <v>-2331</v>
      </c>
      <c r="AP523" s="102">
        <f t="shared" si="523"/>
        <v>0</v>
      </c>
      <c r="AQ523" s="102">
        <f t="shared" si="523"/>
        <v>0</v>
      </c>
      <c r="AR523" s="102">
        <f t="shared" si="523"/>
        <v>0</v>
      </c>
      <c r="AS523" s="136"/>
      <c r="AT523" s="102">
        <f>AT524</f>
        <v>0</v>
      </c>
      <c r="AU523" s="102">
        <f>AU524</f>
        <v>0</v>
      </c>
      <c r="AV523" s="136"/>
      <c r="AW523" s="108"/>
      <c r="AX523" s="112">
        <f t="shared" si="513"/>
        <v>0</v>
      </c>
      <c r="AY523" s="137"/>
      <c r="AZ523" s="137"/>
      <c r="BA523" s="137"/>
      <c r="BB523" s="124"/>
      <c r="BC523" s="137"/>
    </row>
    <row r="524" spans="1:55" s="2" customFormat="1" ht="50.25" hidden="1">
      <c r="A524" s="98"/>
      <c r="B524" s="105" t="s">
        <v>406</v>
      </c>
      <c r="C524" s="106" t="s">
        <v>345</v>
      </c>
      <c r="D524" s="106" t="s">
        <v>322</v>
      </c>
      <c r="E524" s="111" t="s">
        <v>407</v>
      </c>
      <c r="F524" s="106"/>
      <c r="G524" s="108"/>
      <c r="H524" s="108">
        <f t="shared" si="521"/>
        <v>0</v>
      </c>
      <c r="I524" s="108">
        <f t="shared" si="521"/>
        <v>0</v>
      </c>
      <c r="J524" s="108">
        <f t="shared" si="521"/>
        <v>7008</v>
      </c>
      <c r="K524" s="108">
        <f t="shared" si="521"/>
        <v>7008</v>
      </c>
      <c r="L524" s="108">
        <f t="shared" si="521"/>
        <v>0</v>
      </c>
      <c r="M524" s="108"/>
      <c r="N524" s="108">
        <f t="shared" si="521"/>
        <v>0</v>
      </c>
      <c r="O524" s="108">
        <f t="shared" si="521"/>
        <v>0</v>
      </c>
      <c r="P524" s="108">
        <f t="shared" si="521"/>
        <v>0</v>
      </c>
      <c r="Q524" s="108">
        <f t="shared" si="521"/>
        <v>0</v>
      </c>
      <c r="R524" s="108">
        <f t="shared" si="521"/>
        <v>0</v>
      </c>
      <c r="S524" s="108">
        <f t="shared" si="521"/>
        <v>3000</v>
      </c>
      <c r="T524" s="108">
        <f t="shared" si="521"/>
        <v>3000</v>
      </c>
      <c r="U524" s="108">
        <f t="shared" si="521"/>
        <v>0</v>
      </c>
      <c r="V524" s="108">
        <f t="shared" si="521"/>
        <v>2500</v>
      </c>
      <c r="W524" s="108">
        <f t="shared" si="522"/>
        <v>-669</v>
      </c>
      <c r="X524" s="108">
        <f t="shared" si="522"/>
        <v>0</v>
      </c>
      <c r="Y524" s="108">
        <f t="shared" si="522"/>
        <v>2331</v>
      </c>
      <c r="Z524" s="108">
        <f t="shared" si="522"/>
        <v>2500</v>
      </c>
      <c r="AA524" s="108">
        <f t="shared" si="522"/>
        <v>0</v>
      </c>
      <c r="AB524" s="108">
        <f t="shared" si="522"/>
        <v>0</v>
      </c>
      <c r="AC524" s="108">
        <f t="shared" si="522"/>
        <v>2331</v>
      </c>
      <c r="AD524" s="108">
        <f t="shared" si="522"/>
        <v>2500</v>
      </c>
      <c r="AE524" s="108">
        <f t="shared" si="522"/>
        <v>0</v>
      </c>
      <c r="AF524" s="108"/>
      <c r="AG524" s="108">
        <f t="shared" si="522"/>
        <v>0</v>
      </c>
      <c r="AH524" s="108">
        <f t="shared" si="522"/>
        <v>2331</v>
      </c>
      <c r="AI524" s="108"/>
      <c r="AJ524" s="108">
        <f t="shared" si="522"/>
        <v>2500</v>
      </c>
      <c r="AK524" s="108">
        <f t="shared" si="523"/>
        <v>0</v>
      </c>
      <c r="AL524" s="108">
        <f t="shared" si="523"/>
        <v>0</v>
      </c>
      <c r="AM524" s="108">
        <f t="shared" si="523"/>
        <v>2331</v>
      </c>
      <c r="AN524" s="108">
        <f t="shared" si="523"/>
        <v>0</v>
      </c>
      <c r="AO524" s="108">
        <f t="shared" si="523"/>
        <v>-2331</v>
      </c>
      <c r="AP524" s="108">
        <f t="shared" si="523"/>
        <v>0</v>
      </c>
      <c r="AQ524" s="108">
        <f t="shared" si="523"/>
        <v>0</v>
      </c>
      <c r="AR524" s="108">
        <f t="shared" si="523"/>
        <v>0</v>
      </c>
      <c r="AS524" s="136"/>
      <c r="AT524" s="108">
        <f>AT525</f>
        <v>0</v>
      </c>
      <c r="AU524" s="108">
        <f>AU525</f>
        <v>0</v>
      </c>
      <c r="AV524" s="136"/>
      <c r="AW524" s="108"/>
      <c r="AX524" s="112">
        <f t="shared" si="513"/>
        <v>0</v>
      </c>
      <c r="AY524" s="137"/>
      <c r="AZ524" s="137"/>
      <c r="BA524" s="137"/>
      <c r="BB524" s="124"/>
      <c r="BC524" s="137"/>
    </row>
    <row r="525" spans="1:55" s="2" customFormat="1" ht="99.75" hidden="1">
      <c r="A525" s="120"/>
      <c r="B525" s="105" t="s">
        <v>87</v>
      </c>
      <c r="C525" s="106" t="s">
        <v>345</v>
      </c>
      <c r="D525" s="106" t="s">
        <v>322</v>
      </c>
      <c r="E525" s="111" t="s">
        <v>407</v>
      </c>
      <c r="F525" s="106" t="s">
        <v>408</v>
      </c>
      <c r="G525" s="108"/>
      <c r="H525" s="108"/>
      <c r="I525" s="108"/>
      <c r="J525" s="112">
        <f>K525-G525</f>
        <v>7008</v>
      </c>
      <c r="K525" s="112">
        <v>7008</v>
      </c>
      <c r="L525" s="112"/>
      <c r="M525" s="112"/>
      <c r="N525" s="108"/>
      <c r="O525" s="103"/>
      <c r="P525" s="112"/>
      <c r="Q525" s="112">
        <f>P525+N525</f>
        <v>0</v>
      </c>
      <c r="R525" s="112">
        <f>O525</f>
        <v>0</v>
      </c>
      <c r="S525" s="112">
        <f>T525-Q525</f>
        <v>3000</v>
      </c>
      <c r="T525" s="112">
        <v>3000</v>
      </c>
      <c r="U525" s="112">
        <f>R525</f>
        <v>0</v>
      </c>
      <c r="V525" s="112">
        <v>2500</v>
      </c>
      <c r="W525" s="112">
        <v>-669</v>
      </c>
      <c r="X525" s="112"/>
      <c r="Y525" s="112">
        <f>W525+T525</f>
        <v>2331</v>
      </c>
      <c r="Z525" s="112">
        <f>X525+V525</f>
        <v>2500</v>
      </c>
      <c r="AA525" s="112"/>
      <c r="AB525" s="112"/>
      <c r="AC525" s="112">
        <f>AA525+Y525</f>
        <v>2331</v>
      </c>
      <c r="AD525" s="112">
        <f>AB525+Z525</f>
        <v>2500</v>
      </c>
      <c r="AE525" s="112"/>
      <c r="AF525" s="112"/>
      <c r="AG525" s="112"/>
      <c r="AH525" s="112">
        <f>AE525+AC525</f>
        <v>2331</v>
      </c>
      <c r="AI525" s="112"/>
      <c r="AJ525" s="112">
        <f>AG525+AD525</f>
        <v>2500</v>
      </c>
      <c r="AK525" s="136"/>
      <c r="AL525" s="136"/>
      <c r="AM525" s="112">
        <f>AK525+AH525</f>
        <v>2331</v>
      </c>
      <c r="AN525" s="112">
        <f>AI525</f>
        <v>0</v>
      </c>
      <c r="AO525" s="112">
        <f>AQ525-AM525</f>
        <v>-2331</v>
      </c>
      <c r="AP525" s="112">
        <f>AR525-AN525</f>
        <v>0</v>
      </c>
      <c r="AQ525" s="112"/>
      <c r="AR525" s="112"/>
      <c r="AS525" s="136"/>
      <c r="AT525" s="112"/>
      <c r="AU525" s="112"/>
      <c r="AV525" s="136"/>
      <c r="AW525" s="108"/>
      <c r="AX525" s="112">
        <f t="shared" si="513"/>
        <v>0</v>
      </c>
      <c r="AY525" s="137"/>
      <c r="AZ525" s="137"/>
      <c r="BA525" s="137"/>
      <c r="BB525" s="124"/>
      <c r="BC525" s="137"/>
    </row>
    <row r="526" spans="1:55" s="2" customFormat="1" ht="18.75" hidden="1">
      <c r="A526" s="120"/>
      <c r="B526" s="99" t="s">
        <v>356</v>
      </c>
      <c r="C526" s="100" t="s">
        <v>345</v>
      </c>
      <c r="D526" s="100" t="s">
        <v>347</v>
      </c>
      <c r="E526" s="101"/>
      <c r="F526" s="100"/>
      <c r="G526" s="102">
        <f aca="true" t="shared" si="524" ref="G526:W527">G527</f>
        <v>6269</v>
      </c>
      <c r="H526" s="102">
        <f t="shared" si="524"/>
        <v>6269</v>
      </c>
      <c r="I526" s="102">
        <f t="shared" si="524"/>
        <v>0</v>
      </c>
      <c r="J526" s="102">
        <f t="shared" si="524"/>
        <v>6880</v>
      </c>
      <c r="K526" s="102">
        <f t="shared" si="524"/>
        <v>13149</v>
      </c>
      <c r="L526" s="102">
        <f t="shared" si="524"/>
        <v>0</v>
      </c>
      <c r="M526" s="102"/>
      <c r="N526" s="102">
        <f t="shared" si="524"/>
        <v>0</v>
      </c>
      <c r="O526" s="102">
        <f t="shared" si="524"/>
        <v>0</v>
      </c>
      <c r="P526" s="102">
        <f t="shared" si="524"/>
        <v>0</v>
      </c>
      <c r="Q526" s="102">
        <f t="shared" si="524"/>
        <v>0</v>
      </c>
      <c r="R526" s="102">
        <f t="shared" si="524"/>
        <v>0</v>
      </c>
      <c r="S526" s="102">
        <f t="shared" si="524"/>
        <v>0</v>
      </c>
      <c r="T526" s="102">
        <f t="shared" si="524"/>
        <v>0</v>
      </c>
      <c r="U526" s="102">
        <f t="shared" si="524"/>
        <v>0</v>
      </c>
      <c r="V526" s="102">
        <f t="shared" si="524"/>
        <v>0</v>
      </c>
      <c r="W526" s="102">
        <f t="shared" si="524"/>
        <v>1869</v>
      </c>
      <c r="X526" s="102">
        <f aca="true" t="shared" si="525" ref="W526:AM527">X527</f>
        <v>0</v>
      </c>
      <c r="Y526" s="102">
        <f t="shared" si="525"/>
        <v>1869</v>
      </c>
      <c r="Z526" s="102">
        <f t="shared" si="525"/>
        <v>0</v>
      </c>
      <c r="AA526" s="102">
        <f t="shared" si="525"/>
        <v>0</v>
      </c>
      <c r="AB526" s="102">
        <f t="shared" si="525"/>
        <v>0</v>
      </c>
      <c r="AC526" s="102">
        <f t="shared" si="525"/>
        <v>1869</v>
      </c>
      <c r="AD526" s="102">
        <f t="shared" si="525"/>
        <v>0</v>
      </c>
      <c r="AE526" s="102">
        <f t="shared" si="525"/>
        <v>0</v>
      </c>
      <c r="AF526" s="102"/>
      <c r="AG526" s="102">
        <f t="shared" si="525"/>
        <v>0</v>
      </c>
      <c r="AH526" s="102">
        <f t="shared" si="525"/>
        <v>1869</v>
      </c>
      <c r="AI526" s="102"/>
      <c r="AJ526" s="102">
        <f t="shared" si="525"/>
        <v>0</v>
      </c>
      <c r="AK526" s="102">
        <f t="shared" si="525"/>
        <v>0</v>
      </c>
      <c r="AL526" s="102">
        <f t="shared" si="525"/>
        <v>0</v>
      </c>
      <c r="AM526" s="102">
        <f t="shared" si="525"/>
        <v>1869</v>
      </c>
      <c r="AN526" s="102">
        <f aca="true" t="shared" si="526" ref="AK526:AR527">AN527</f>
        <v>0</v>
      </c>
      <c r="AO526" s="102">
        <f>AO527+AO529</f>
        <v>-1869</v>
      </c>
      <c r="AP526" s="102">
        <f>AP527+AP529</f>
        <v>0</v>
      </c>
      <c r="AQ526" s="102">
        <f>AQ527+AQ529</f>
        <v>0</v>
      </c>
      <c r="AR526" s="102">
        <f>AR527+AR529</f>
        <v>0</v>
      </c>
      <c r="AS526" s="136"/>
      <c r="AT526" s="102">
        <f>AT527+AT529</f>
        <v>0</v>
      </c>
      <c r="AU526" s="102">
        <f>AU527+AU529</f>
        <v>0</v>
      </c>
      <c r="AV526" s="136"/>
      <c r="AW526" s="108"/>
      <c r="AX526" s="112">
        <f t="shared" si="513"/>
        <v>0</v>
      </c>
      <c r="AY526" s="137"/>
      <c r="AZ526" s="137"/>
      <c r="BA526" s="137"/>
      <c r="BB526" s="124"/>
      <c r="BC526" s="137"/>
    </row>
    <row r="527" spans="1:55" s="2" customFormat="1" ht="50.25" hidden="1">
      <c r="A527" s="98"/>
      <c r="B527" s="105" t="s">
        <v>406</v>
      </c>
      <c r="C527" s="106" t="s">
        <v>345</v>
      </c>
      <c r="D527" s="106" t="s">
        <v>347</v>
      </c>
      <c r="E527" s="111" t="s">
        <v>407</v>
      </c>
      <c r="F527" s="106"/>
      <c r="G527" s="108">
        <f t="shared" si="524"/>
        <v>6269</v>
      </c>
      <c r="H527" s="108">
        <f t="shared" si="524"/>
        <v>6269</v>
      </c>
      <c r="I527" s="108">
        <f t="shared" si="524"/>
        <v>0</v>
      </c>
      <c r="J527" s="108">
        <f t="shared" si="524"/>
        <v>6880</v>
      </c>
      <c r="K527" s="108">
        <f t="shared" si="524"/>
        <v>13149</v>
      </c>
      <c r="L527" s="108">
        <f t="shared" si="524"/>
        <v>0</v>
      </c>
      <c r="M527" s="108"/>
      <c r="N527" s="108">
        <f t="shared" si="524"/>
        <v>0</v>
      </c>
      <c r="O527" s="108">
        <f t="shared" si="524"/>
        <v>0</v>
      </c>
      <c r="P527" s="108">
        <f t="shared" si="524"/>
        <v>0</v>
      </c>
      <c r="Q527" s="108">
        <f t="shared" si="524"/>
        <v>0</v>
      </c>
      <c r="R527" s="108">
        <f t="shared" si="524"/>
        <v>0</v>
      </c>
      <c r="S527" s="108">
        <f t="shared" si="524"/>
        <v>0</v>
      </c>
      <c r="T527" s="108">
        <f t="shared" si="524"/>
        <v>0</v>
      </c>
      <c r="U527" s="108">
        <f t="shared" si="524"/>
        <v>0</v>
      </c>
      <c r="V527" s="108">
        <f t="shared" si="524"/>
        <v>0</v>
      </c>
      <c r="W527" s="108">
        <f t="shared" si="525"/>
        <v>1869</v>
      </c>
      <c r="X527" s="108">
        <f t="shared" si="525"/>
        <v>0</v>
      </c>
      <c r="Y527" s="108">
        <f t="shared" si="525"/>
        <v>1869</v>
      </c>
      <c r="Z527" s="108">
        <f t="shared" si="525"/>
        <v>0</v>
      </c>
      <c r="AA527" s="108">
        <f t="shared" si="525"/>
        <v>0</v>
      </c>
      <c r="AB527" s="108">
        <f t="shared" si="525"/>
        <v>0</v>
      </c>
      <c r="AC527" s="108">
        <f t="shared" si="525"/>
        <v>1869</v>
      </c>
      <c r="AD527" s="108">
        <f t="shared" si="525"/>
        <v>0</v>
      </c>
      <c r="AE527" s="108">
        <f t="shared" si="525"/>
        <v>0</v>
      </c>
      <c r="AF527" s="108"/>
      <c r="AG527" s="108">
        <f t="shared" si="525"/>
        <v>0</v>
      </c>
      <c r="AH527" s="108">
        <f t="shared" si="525"/>
        <v>1869</v>
      </c>
      <c r="AI527" s="108"/>
      <c r="AJ527" s="108">
        <f t="shared" si="525"/>
        <v>0</v>
      </c>
      <c r="AK527" s="108">
        <f t="shared" si="526"/>
        <v>0</v>
      </c>
      <c r="AL527" s="108">
        <f t="shared" si="526"/>
        <v>0</v>
      </c>
      <c r="AM527" s="108">
        <f t="shared" si="526"/>
        <v>1869</v>
      </c>
      <c r="AN527" s="108">
        <f t="shared" si="526"/>
        <v>0</v>
      </c>
      <c r="AO527" s="108">
        <f t="shared" si="526"/>
        <v>-1869</v>
      </c>
      <c r="AP527" s="108">
        <f t="shared" si="526"/>
        <v>0</v>
      </c>
      <c r="AQ527" s="108">
        <f t="shared" si="526"/>
        <v>0</v>
      </c>
      <c r="AR527" s="108">
        <f t="shared" si="526"/>
        <v>0</v>
      </c>
      <c r="AS527" s="136"/>
      <c r="AT527" s="108">
        <f>AT528</f>
        <v>0</v>
      </c>
      <c r="AU527" s="108">
        <f>AU528</f>
        <v>0</v>
      </c>
      <c r="AV527" s="136"/>
      <c r="AW527" s="108"/>
      <c r="AX527" s="112">
        <f t="shared" si="513"/>
        <v>0</v>
      </c>
      <c r="AY527" s="137"/>
      <c r="AZ527" s="137"/>
      <c r="BA527" s="137"/>
      <c r="BB527" s="124"/>
      <c r="BC527" s="137"/>
    </row>
    <row r="528" spans="1:55" s="2" customFormat="1" ht="99.75" hidden="1">
      <c r="A528" s="120"/>
      <c r="B528" s="105" t="s">
        <v>87</v>
      </c>
      <c r="C528" s="106" t="s">
        <v>345</v>
      </c>
      <c r="D528" s="106" t="s">
        <v>347</v>
      </c>
      <c r="E528" s="111" t="s">
        <v>407</v>
      </c>
      <c r="F528" s="106" t="s">
        <v>408</v>
      </c>
      <c r="G528" s="108">
        <f>H528+I528</f>
        <v>6269</v>
      </c>
      <c r="H528" s="108">
        <v>6269</v>
      </c>
      <c r="I528" s="108"/>
      <c r="J528" s="112">
        <f>K528-G528</f>
        <v>6880</v>
      </c>
      <c r="K528" s="112">
        <v>13149</v>
      </c>
      <c r="L528" s="112"/>
      <c r="M528" s="112"/>
      <c r="N528" s="108"/>
      <c r="O528" s="103"/>
      <c r="P528" s="112"/>
      <c r="Q528" s="112">
        <f>P528+N528</f>
        <v>0</v>
      </c>
      <c r="R528" s="112">
        <f>O528</f>
        <v>0</v>
      </c>
      <c r="S528" s="112">
        <f>T528-Q528</f>
        <v>0</v>
      </c>
      <c r="T528" s="112"/>
      <c r="U528" s="112">
        <f>R528</f>
        <v>0</v>
      </c>
      <c r="V528" s="112">
        <f>S528</f>
        <v>0</v>
      </c>
      <c r="W528" s="112">
        <v>1869</v>
      </c>
      <c r="X528" s="112"/>
      <c r="Y528" s="112">
        <f>W528+T528</f>
        <v>1869</v>
      </c>
      <c r="Z528" s="112">
        <f>X528+V528</f>
        <v>0</v>
      </c>
      <c r="AA528" s="112"/>
      <c r="AB528" s="112"/>
      <c r="AC528" s="112">
        <f>AA528+Y528</f>
        <v>1869</v>
      </c>
      <c r="AD528" s="112">
        <f>AB528+Z528</f>
        <v>0</v>
      </c>
      <c r="AE528" s="112"/>
      <c r="AF528" s="112"/>
      <c r="AG528" s="112"/>
      <c r="AH528" s="112">
        <f>AE528+AC528</f>
        <v>1869</v>
      </c>
      <c r="AI528" s="112"/>
      <c r="AJ528" s="112">
        <f>AG528+AD528</f>
        <v>0</v>
      </c>
      <c r="AK528" s="136"/>
      <c r="AL528" s="136"/>
      <c r="AM528" s="112">
        <f>AK528+AH528</f>
        <v>1869</v>
      </c>
      <c r="AN528" s="112">
        <f>AI528</f>
        <v>0</v>
      </c>
      <c r="AO528" s="112">
        <f>AQ528-AM528</f>
        <v>-1869</v>
      </c>
      <c r="AP528" s="112">
        <f>AR528-AN528</f>
        <v>0</v>
      </c>
      <c r="AQ528" s="112">
        <f>AL528</f>
        <v>0</v>
      </c>
      <c r="AR528" s="112"/>
      <c r="AS528" s="136"/>
      <c r="AT528" s="112">
        <f>AP528</f>
        <v>0</v>
      </c>
      <c r="AU528" s="112"/>
      <c r="AV528" s="136"/>
      <c r="AW528" s="108"/>
      <c r="AX528" s="112">
        <f t="shared" si="513"/>
        <v>0</v>
      </c>
      <c r="AY528" s="137"/>
      <c r="AZ528" s="137"/>
      <c r="BA528" s="137"/>
      <c r="BB528" s="124"/>
      <c r="BC528" s="137"/>
    </row>
    <row r="529" spans="1:55" s="2" customFormat="1" ht="33.75" hidden="1">
      <c r="A529" s="120"/>
      <c r="B529" s="105" t="s">
        <v>373</v>
      </c>
      <c r="C529" s="106" t="s">
        <v>345</v>
      </c>
      <c r="D529" s="106" t="s">
        <v>347</v>
      </c>
      <c r="E529" s="111" t="s">
        <v>411</v>
      </c>
      <c r="F529" s="106"/>
      <c r="G529" s="108"/>
      <c r="H529" s="108"/>
      <c r="I529" s="108"/>
      <c r="J529" s="112"/>
      <c r="K529" s="112"/>
      <c r="L529" s="112"/>
      <c r="M529" s="112"/>
      <c r="N529" s="108"/>
      <c r="O529" s="103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36"/>
      <c r="AL529" s="136"/>
      <c r="AM529" s="112"/>
      <c r="AN529" s="112"/>
      <c r="AO529" s="112">
        <f>AO530</f>
        <v>0</v>
      </c>
      <c r="AP529" s="112">
        <f aca="true" t="shared" si="527" ref="AP529:AR530">AP530</f>
        <v>0</v>
      </c>
      <c r="AQ529" s="112">
        <f t="shared" si="527"/>
        <v>0</v>
      </c>
      <c r="AR529" s="112">
        <f t="shared" si="527"/>
        <v>0</v>
      </c>
      <c r="AS529" s="136"/>
      <c r="AT529" s="112">
        <f>AT530</f>
        <v>0</v>
      </c>
      <c r="AU529" s="112">
        <f>AU530</f>
        <v>0</v>
      </c>
      <c r="AV529" s="136"/>
      <c r="AW529" s="108"/>
      <c r="AX529" s="112">
        <f t="shared" si="513"/>
        <v>0</v>
      </c>
      <c r="AY529" s="137"/>
      <c r="AZ529" s="137"/>
      <c r="BA529" s="137"/>
      <c r="BB529" s="124"/>
      <c r="BC529" s="137"/>
    </row>
    <row r="530" spans="1:55" s="2" customFormat="1" ht="66.75" hidden="1">
      <c r="A530" s="120"/>
      <c r="B530" s="105" t="s">
        <v>211</v>
      </c>
      <c r="C530" s="106" t="s">
        <v>345</v>
      </c>
      <c r="D530" s="106" t="s">
        <v>347</v>
      </c>
      <c r="E530" s="111" t="s">
        <v>200</v>
      </c>
      <c r="F530" s="106"/>
      <c r="G530" s="108"/>
      <c r="H530" s="108"/>
      <c r="I530" s="108"/>
      <c r="J530" s="112"/>
      <c r="K530" s="112"/>
      <c r="L530" s="112"/>
      <c r="M530" s="112"/>
      <c r="N530" s="108"/>
      <c r="O530" s="103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36"/>
      <c r="AL530" s="136"/>
      <c r="AM530" s="112"/>
      <c r="AN530" s="112"/>
      <c r="AO530" s="112">
        <f>AO531</f>
        <v>0</v>
      </c>
      <c r="AP530" s="112">
        <f t="shared" si="527"/>
        <v>0</v>
      </c>
      <c r="AQ530" s="112">
        <f t="shared" si="527"/>
        <v>0</v>
      </c>
      <c r="AR530" s="112">
        <f t="shared" si="527"/>
        <v>0</v>
      </c>
      <c r="AS530" s="136"/>
      <c r="AT530" s="112">
        <f>AT531</f>
        <v>0</v>
      </c>
      <c r="AU530" s="112">
        <f>AU531</f>
        <v>0</v>
      </c>
      <c r="AV530" s="136"/>
      <c r="AW530" s="108"/>
      <c r="AX530" s="112">
        <f t="shared" si="513"/>
        <v>0</v>
      </c>
      <c r="AY530" s="137"/>
      <c r="AZ530" s="137"/>
      <c r="BA530" s="137"/>
      <c r="BB530" s="124"/>
      <c r="BC530" s="137"/>
    </row>
    <row r="531" spans="1:55" ht="99" hidden="1">
      <c r="A531" s="128"/>
      <c r="B531" s="105" t="s">
        <v>87</v>
      </c>
      <c r="C531" s="106" t="s">
        <v>345</v>
      </c>
      <c r="D531" s="106" t="s">
        <v>347</v>
      </c>
      <c r="E531" s="111" t="s">
        <v>200</v>
      </c>
      <c r="F531" s="106" t="s">
        <v>408</v>
      </c>
      <c r="G531" s="108"/>
      <c r="H531" s="108"/>
      <c r="I531" s="108"/>
      <c r="J531" s="108"/>
      <c r="K531" s="108"/>
      <c r="L531" s="108"/>
      <c r="M531" s="108"/>
      <c r="N531" s="108"/>
      <c r="O531" s="109"/>
      <c r="P531" s="109"/>
      <c r="Q531" s="115"/>
      <c r="R531" s="115"/>
      <c r="S531" s="112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74"/>
      <c r="AL531" s="174"/>
      <c r="AM531" s="175"/>
      <c r="AN531" s="175"/>
      <c r="AO531" s="112">
        <f>AQ531-AM531</f>
        <v>0</v>
      </c>
      <c r="AP531" s="112">
        <f>AR531-AN531</f>
        <v>0</v>
      </c>
      <c r="AQ531" s="112"/>
      <c r="AR531" s="112"/>
      <c r="AS531" s="113"/>
      <c r="AT531" s="112"/>
      <c r="AU531" s="112"/>
      <c r="AV531" s="113"/>
      <c r="AW531" s="108"/>
      <c r="AX531" s="112">
        <f t="shared" si="513"/>
        <v>0</v>
      </c>
      <c r="AY531" s="115"/>
      <c r="AZ531" s="115"/>
      <c r="BA531" s="115"/>
      <c r="BB531" s="124"/>
      <c r="BC531" s="115"/>
    </row>
    <row r="532" spans="1:55" ht="37.5">
      <c r="A532" s="128"/>
      <c r="B532" s="99" t="s">
        <v>374</v>
      </c>
      <c r="C532" s="100" t="s">
        <v>293</v>
      </c>
      <c r="D532" s="100" t="s">
        <v>348</v>
      </c>
      <c r="E532" s="101"/>
      <c r="F532" s="100"/>
      <c r="G532" s="108"/>
      <c r="H532" s="108"/>
      <c r="I532" s="108"/>
      <c r="J532" s="108"/>
      <c r="K532" s="108"/>
      <c r="L532" s="108"/>
      <c r="M532" s="108"/>
      <c r="N532" s="108"/>
      <c r="O532" s="109"/>
      <c r="P532" s="109"/>
      <c r="Q532" s="115"/>
      <c r="R532" s="115"/>
      <c r="S532" s="112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74"/>
      <c r="AL532" s="174"/>
      <c r="AM532" s="175"/>
      <c r="AN532" s="175"/>
      <c r="AO532" s="116">
        <f>AO533+AO535</f>
        <v>600</v>
      </c>
      <c r="AP532" s="116">
        <f>AP533+AP535</f>
        <v>0</v>
      </c>
      <c r="AQ532" s="116">
        <f>AQ533+AQ535</f>
        <v>600</v>
      </c>
      <c r="AR532" s="116">
        <f>AR533+AR535</f>
        <v>0</v>
      </c>
      <c r="AS532" s="113"/>
      <c r="AT532" s="116">
        <f aca="true" t="shared" si="528" ref="AT532:BC532">AT533+AT535</f>
        <v>600</v>
      </c>
      <c r="AU532" s="116">
        <f t="shared" si="528"/>
        <v>0</v>
      </c>
      <c r="AV532" s="116">
        <f t="shared" si="528"/>
        <v>0</v>
      </c>
      <c r="AW532" s="116">
        <f t="shared" si="528"/>
        <v>600</v>
      </c>
      <c r="AX532" s="116">
        <f t="shared" si="528"/>
        <v>0</v>
      </c>
      <c r="AY532" s="116">
        <f t="shared" si="528"/>
        <v>0</v>
      </c>
      <c r="AZ532" s="116">
        <f t="shared" si="528"/>
        <v>0</v>
      </c>
      <c r="BA532" s="116">
        <f t="shared" si="528"/>
        <v>0</v>
      </c>
      <c r="BB532" s="116">
        <f t="shared" si="528"/>
        <v>600</v>
      </c>
      <c r="BC532" s="116">
        <f t="shared" si="528"/>
        <v>0</v>
      </c>
    </row>
    <row r="533" spans="1:55" ht="50.25">
      <c r="A533" s="128"/>
      <c r="B533" s="105" t="s">
        <v>406</v>
      </c>
      <c r="C533" s="163" t="s">
        <v>293</v>
      </c>
      <c r="D533" s="163" t="s">
        <v>348</v>
      </c>
      <c r="E533" s="111" t="s">
        <v>407</v>
      </c>
      <c r="F533" s="106"/>
      <c r="G533" s="108"/>
      <c r="H533" s="108"/>
      <c r="I533" s="108"/>
      <c r="J533" s="108"/>
      <c r="K533" s="108"/>
      <c r="L533" s="108"/>
      <c r="M533" s="108"/>
      <c r="N533" s="108"/>
      <c r="O533" s="109"/>
      <c r="P533" s="109"/>
      <c r="Q533" s="115"/>
      <c r="R533" s="115"/>
      <c r="S533" s="112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74"/>
      <c r="AL533" s="174"/>
      <c r="AM533" s="175"/>
      <c r="AN533" s="175"/>
      <c r="AO533" s="112">
        <f>AO534</f>
        <v>0</v>
      </c>
      <c r="AP533" s="112">
        <f>AP534</f>
        <v>0</v>
      </c>
      <c r="AQ533" s="112">
        <f>AQ534</f>
        <v>0</v>
      </c>
      <c r="AR533" s="112">
        <f>AR534</f>
        <v>0</v>
      </c>
      <c r="AS533" s="113"/>
      <c r="AT533" s="112">
        <f aca="true" t="shared" si="529" ref="AT533:BC533">AT534</f>
        <v>0</v>
      </c>
      <c r="AU533" s="112">
        <f t="shared" si="529"/>
        <v>0</v>
      </c>
      <c r="AV533" s="112">
        <f t="shared" si="529"/>
        <v>0</v>
      </c>
      <c r="AW533" s="112">
        <f t="shared" si="529"/>
        <v>0</v>
      </c>
      <c r="AX533" s="112">
        <f t="shared" si="529"/>
        <v>0</v>
      </c>
      <c r="AY533" s="112">
        <f t="shared" si="529"/>
        <v>0</v>
      </c>
      <c r="AZ533" s="112">
        <f t="shared" si="529"/>
        <v>600</v>
      </c>
      <c r="BA533" s="112">
        <f t="shared" si="529"/>
        <v>0</v>
      </c>
      <c r="BB533" s="112">
        <f t="shared" si="529"/>
        <v>600</v>
      </c>
      <c r="BC533" s="112">
        <f t="shared" si="529"/>
        <v>0</v>
      </c>
    </row>
    <row r="534" spans="1:55" ht="99.75">
      <c r="A534" s="128"/>
      <c r="B534" s="105" t="s">
        <v>87</v>
      </c>
      <c r="C534" s="163" t="s">
        <v>293</v>
      </c>
      <c r="D534" s="163" t="s">
        <v>348</v>
      </c>
      <c r="E534" s="111" t="s">
        <v>407</v>
      </c>
      <c r="F534" s="106" t="s">
        <v>408</v>
      </c>
      <c r="G534" s="108"/>
      <c r="H534" s="108"/>
      <c r="I534" s="108"/>
      <c r="J534" s="108"/>
      <c r="K534" s="108"/>
      <c r="L534" s="108"/>
      <c r="M534" s="108"/>
      <c r="N534" s="108"/>
      <c r="O534" s="109"/>
      <c r="P534" s="109"/>
      <c r="Q534" s="115"/>
      <c r="R534" s="115"/>
      <c r="S534" s="112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74"/>
      <c r="AL534" s="174"/>
      <c r="AM534" s="175"/>
      <c r="AN534" s="175"/>
      <c r="AO534" s="112">
        <f>AQ534-AM534</f>
        <v>0</v>
      </c>
      <c r="AP534" s="112">
        <f>AR534-AN534</f>
        <v>0</v>
      </c>
      <c r="AQ534" s="112"/>
      <c r="AR534" s="112"/>
      <c r="AS534" s="113"/>
      <c r="AT534" s="112"/>
      <c r="AU534" s="112"/>
      <c r="AV534" s="112"/>
      <c r="AW534" s="112"/>
      <c r="AX534" s="112"/>
      <c r="AY534" s="112"/>
      <c r="AZ534" s="112">
        <v>600</v>
      </c>
      <c r="BA534" s="112"/>
      <c r="BB534" s="112">
        <f>AW534+AY534+AZ534+BA534</f>
        <v>600</v>
      </c>
      <c r="BC534" s="109">
        <f>AX534+AY534</f>
        <v>0</v>
      </c>
    </row>
    <row r="535" spans="1:55" ht="33.75" hidden="1">
      <c r="A535" s="128"/>
      <c r="B535" s="105" t="s">
        <v>373</v>
      </c>
      <c r="C535" s="163" t="s">
        <v>293</v>
      </c>
      <c r="D535" s="163" t="s">
        <v>348</v>
      </c>
      <c r="E535" s="111" t="s">
        <v>411</v>
      </c>
      <c r="F535" s="106"/>
      <c r="G535" s="108"/>
      <c r="H535" s="108"/>
      <c r="I535" s="108"/>
      <c r="J535" s="108"/>
      <c r="K535" s="108"/>
      <c r="L535" s="108"/>
      <c r="M535" s="108"/>
      <c r="N535" s="108"/>
      <c r="O535" s="109"/>
      <c r="P535" s="109"/>
      <c r="Q535" s="115"/>
      <c r="R535" s="115"/>
      <c r="S535" s="112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74"/>
      <c r="AL535" s="174"/>
      <c r="AM535" s="175"/>
      <c r="AN535" s="175"/>
      <c r="AO535" s="112">
        <f>AO536</f>
        <v>600</v>
      </c>
      <c r="AP535" s="112">
        <f aca="true" t="shared" si="530" ref="AP535:AR537">AP536</f>
        <v>0</v>
      </c>
      <c r="AQ535" s="112">
        <f t="shared" si="530"/>
        <v>600</v>
      </c>
      <c r="AR535" s="112">
        <f t="shared" si="530"/>
        <v>0</v>
      </c>
      <c r="AS535" s="113"/>
      <c r="AT535" s="112">
        <f aca="true" t="shared" si="531" ref="AT535:BC537">AT536</f>
        <v>600</v>
      </c>
      <c r="AU535" s="112">
        <f t="shared" si="531"/>
        <v>0</v>
      </c>
      <c r="AV535" s="112">
        <f t="shared" si="531"/>
        <v>0</v>
      </c>
      <c r="AW535" s="112">
        <f t="shared" si="531"/>
        <v>600</v>
      </c>
      <c r="AX535" s="112">
        <f t="shared" si="531"/>
        <v>0</v>
      </c>
      <c r="AY535" s="112">
        <f t="shared" si="531"/>
        <v>0</v>
      </c>
      <c r="AZ535" s="112">
        <f t="shared" si="531"/>
        <v>-600</v>
      </c>
      <c r="BA535" s="112">
        <f t="shared" si="531"/>
        <v>0</v>
      </c>
      <c r="BB535" s="112">
        <f t="shared" si="531"/>
        <v>0</v>
      </c>
      <c r="BC535" s="112">
        <f t="shared" si="531"/>
        <v>0</v>
      </c>
    </row>
    <row r="536" spans="1:55" ht="99.75" hidden="1">
      <c r="A536" s="128"/>
      <c r="B536" s="105" t="s">
        <v>111</v>
      </c>
      <c r="C536" s="163" t="s">
        <v>293</v>
      </c>
      <c r="D536" s="163" t="s">
        <v>348</v>
      </c>
      <c r="E536" s="111" t="s">
        <v>112</v>
      </c>
      <c r="F536" s="106"/>
      <c r="G536" s="108"/>
      <c r="H536" s="108"/>
      <c r="I536" s="108"/>
      <c r="J536" s="108"/>
      <c r="K536" s="108"/>
      <c r="L536" s="108"/>
      <c r="M536" s="108"/>
      <c r="N536" s="108"/>
      <c r="O536" s="109"/>
      <c r="P536" s="109"/>
      <c r="Q536" s="115"/>
      <c r="R536" s="115"/>
      <c r="S536" s="112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74"/>
      <c r="AL536" s="174"/>
      <c r="AM536" s="175"/>
      <c r="AN536" s="175"/>
      <c r="AO536" s="112">
        <f>AO537</f>
        <v>600</v>
      </c>
      <c r="AP536" s="112">
        <f t="shared" si="530"/>
        <v>0</v>
      </c>
      <c r="AQ536" s="112">
        <f t="shared" si="530"/>
        <v>600</v>
      </c>
      <c r="AR536" s="112">
        <f t="shared" si="530"/>
        <v>0</v>
      </c>
      <c r="AS536" s="113"/>
      <c r="AT536" s="112">
        <f t="shared" si="531"/>
        <v>600</v>
      </c>
      <c r="AU536" s="112">
        <f t="shared" si="531"/>
        <v>0</v>
      </c>
      <c r="AV536" s="112">
        <f t="shared" si="531"/>
        <v>0</v>
      </c>
      <c r="AW536" s="112">
        <f t="shared" si="531"/>
        <v>600</v>
      </c>
      <c r="AX536" s="112">
        <f t="shared" si="531"/>
        <v>0</v>
      </c>
      <c r="AY536" s="112">
        <f t="shared" si="531"/>
        <v>0</v>
      </c>
      <c r="AZ536" s="112">
        <f t="shared" si="531"/>
        <v>-600</v>
      </c>
      <c r="BA536" s="112">
        <f t="shared" si="531"/>
        <v>0</v>
      </c>
      <c r="BB536" s="112">
        <f t="shared" si="531"/>
        <v>0</v>
      </c>
      <c r="BC536" s="112">
        <f t="shared" si="531"/>
        <v>0</v>
      </c>
    </row>
    <row r="537" spans="1:55" ht="71.25" customHeight="1" hidden="1">
      <c r="A537" s="128"/>
      <c r="B537" s="134" t="s">
        <v>125</v>
      </c>
      <c r="C537" s="163" t="s">
        <v>293</v>
      </c>
      <c r="D537" s="163" t="s">
        <v>348</v>
      </c>
      <c r="E537" s="111" t="s">
        <v>113</v>
      </c>
      <c r="F537" s="106"/>
      <c r="G537" s="108"/>
      <c r="H537" s="108"/>
      <c r="I537" s="108"/>
      <c r="J537" s="108"/>
      <c r="K537" s="108"/>
      <c r="L537" s="108"/>
      <c r="M537" s="108"/>
      <c r="N537" s="108"/>
      <c r="O537" s="109"/>
      <c r="P537" s="109"/>
      <c r="Q537" s="115"/>
      <c r="R537" s="115"/>
      <c r="S537" s="112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74"/>
      <c r="AL537" s="174"/>
      <c r="AM537" s="175"/>
      <c r="AN537" s="175"/>
      <c r="AO537" s="112">
        <f>AO538</f>
        <v>600</v>
      </c>
      <c r="AP537" s="112">
        <f t="shared" si="530"/>
        <v>0</v>
      </c>
      <c r="AQ537" s="112">
        <f t="shared" si="530"/>
        <v>600</v>
      </c>
      <c r="AR537" s="112">
        <f t="shared" si="530"/>
        <v>0</v>
      </c>
      <c r="AS537" s="113"/>
      <c r="AT537" s="112">
        <f t="shared" si="531"/>
        <v>600</v>
      </c>
      <c r="AU537" s="112">
        <f t="shared" si="531"/>
        <v>0</v>
      </c>
      <c r="AV537" s="112">
        <f t="shared" si="531"/>
        <v>0</v>
      </c>
      <c r="AW537" s="112">
        <f t="shared" si="531"/>
        <v>600</v>
      </c>
      <c r="AX537" s="112">
        <f t="shared" si="531"/>
        <v>0</v>
      </c>
      <c r="AY537" s="112">
        <f t="shared" si="531"/>
        <v>0</v>
      </c>
      <c r="AZ537" s="112">
        <f t="shared" si="531"/>
        <v>-600</v>
      </c>
      <c r="BA537" s="112">
        <f t="shared" si="531"/>
        <v>0</v>
      </c>
      <c r="BB537" s="112">
        <f t="shared" si="531"/>
        <v>0</v>
      </c>
      <c r="BC537" s="112">
        <f t="shared" si="531"/>
        <v>0</v>
      </c>
    </row>
    <row r="538" spans="1:55" ht="105" customHeight="1" hidden="1">
      <c r="A538" s="128"/>
      <c r="B538" s="105" t="s">
        <v>87</v>
      </c>
      <c r="C538" s="163" t="s">
        <v>293</v>
      </c>
      <c r="D538" s="163" t="s">
        <v>348</v>
      </c>
      <c r="E538" s="111" t="s">
        <v>113</v>
      </c>
      <c r="F538" s="106" t="s">
        <v>408</v>
      </c>
      <c r="G538" s="108"/>
      <c r="H538" s="108"/>
      <c r="I538" s="108"/>
      <c r="J538" s="108"/>
      <c r="K538" s="108"/>
      <c r="L538" s="108"/>
      <c r="M538" s="108"/>
      <c r="N538" s="108"/>
      <c r="O538" s="109"/>
      <c r="P538" s="109"/>
      <c r="Q538" s="115"/>
      <c r="R538" s="115"/>
      <c r="S538" s="112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74"/>
      <c r="AL538" s="174"/>
      <c r="AM538" s="175"/>
      <c r="AN538" s="175"/>
      <c r="AO538" s="112">
        <f>AQ538-AM538</f>
        <v>600</v>
      </c>
      <c r="AP538" s="112"/>
      <c r="AQ538" s="112">
        <v>600</v>
      </c>
      <c r="AR538" s="112"/>
      <c r="AS538" s="113"/>
      <c r="AT538" s="112">
        <v>600</v>
      </c>
      <c r="AU538" s="112"/>
      <c r="AV538" s="113"/>
      <c r="AW538" s="108">
        <f>AT538+AV538</f>
        <v>600</v>
      </c>
      <c r="AX538" s="112">
        <f>AU538</f>
        <v>0</v>
      </c>
      <c r="AY538" s="115"/>
      <c r="AZ538" s="112">
        <v>-600</v>
      </c>
      <c r="BA538" s="115"/>
      <c r="BB538" s="112">
        <f>AW538+AY538+AZ538+BA538</f>
        <v>0</v>
      </c>
      <c r="BC538" s="109">
        <f>AX538+AY538</f>
        <v>0</v>
      </c>
    </row>
    <row r="539" spans="1:55" ht="18.75">
      <c r="A539" s="128"/>
      <c r="B539" s="99" t="s">
        <v>253</v>
      </c>
      <c r="C539" s="100" t="s">
        <v>212</v>
      </c>
      <c r="D539" s="100" t="s">
        <v>321</v>
      </c>
      <c r="E539" s="111"/>
      <c r="F539" s="106"/>
      <c r="G539" s="108"/>
      <c r="H539" s="108"/>
      <c r="I539" s="108"/>
      <c r="J539" s="108"/>
      <c r="K539" s="108"/>
      <c r="L539" s="108"/>
      <c r="M539" s="108"/>
      <c r="N539" s="108"/>
      <c r="O539" s="109"/>
      <c r="P539" s="109"/>
      <c r="Q539" s="115"/>
      <c r="R539" s="115"/>
      <c r="S539" s="112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74"/>
      <c r="AL539" s="174"/>
      <c r="AM539" s="175"/>
      <c r="AN539" s="175"/>
      <c r="AO539" s="116">
        <f>AO540</f>
        <v>11750</v>
      </c>
      <c r="AP539" s="116">
        <f>AP540</f>
        <v>0</v>
      </c>
      <c r="AQ539" s="116">
        <f>AQ540</f>
        <v>11750</v>
      </c>
      <c r="AR539" s="116">
        <f>AR540</f>
        <v>0</v>
      </c>
      <c r="AS539" s="113"/>
      <c r="AT539" s="116">
        <f aca="true" t="shared" si="532" ref="AT539:BC541">AT540</f>
        <v>11750</v>
      </c>
      <c r="AU539" s="116">
        <f t="shared" si="532"/>
        <v>0</v>
      </c>
      <c r="AV539" s="116">
        <f t="shared" si="532"/>
        <v>0</v>
      </c>
      <c r="AW539" s="116">
        <f t="shared" si="532"/>
        <v>11750</v>
      </c>
      <c r="AX539" s="116">
        <f t="shared" si="532"/>
        <v>0</v>
      </c>
      <c r="AY539" s="116">
        <f t="shared" si="532"/>
        <v>0</v>
      </c>
      <c r="AZ539" s="116">
        <f t="shared" si="532"/>
        <v>4451</v>
      </c>
      <c r="BA539" s="116">
        <f t="shared" si="532"/>
        <v>0</v>
      </c>
      <c r="BB539" s="116">
        <f t="shared" si="532"/>
        <v>16201</v>
      </c>
      <c r="BC539" s="116">
        <f t="shared" si="532"/>
        <v>0</v>
      </c>
    </row>
    <row r="540" spans="1:55" ht="33.75">
      <c r="A540" s="128"/>
      <c r="B540" s="105" t="s">
        <v>373</v>
      </c>
      <c r="C540" s="163" t="s">
        <v>341</v>
      </c>
      <c r="D540" s="163" t="s">
        <v>321</v>
      </c>
      <c r="E540" s="111" t="s">
        <v>411</v>
      </c>
      <c r="F540" s="106"/>
      <c r="G540" s="108"/>
      <c r="H540" s="108"/>
      <c r="I540" s="108"/>
      <c r="J540" s="108"/>
      <c r="K540" s="108"/>
      <c r="L540" s="108"/>
      <c r="M540" s="108"/>
      <c r="N540" s="108"/>
      <c r="O540" s="109"/>
      <c r="P540" s="109"/>
      <c r="Q540" s="115"/>
      <c r="R540" s="115"/>
      <c r="S540" s="112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74"/>
      <c r="AL540" s="174"/>
      <c r="AM540" s="175"/>
      <c r="AN540" s="175"/>
      <c r="AO540" s="112">
        <f>AO541</f>
        <v>11750</v>
      </c>
      <c r="AP540" s="112">
        <f aca="true" t="shared" si="533" ref="AP540:AR541">AP541</f>
        <v>0</v>
      </c>
      <c r="AQ540" s="112">
        <f t="shared" si="533"/>
        <v>11750</v>
      </c>
      <c r="AR540" s="112">
        <f t="shared" si="533"/>
        <v>0</v>
      </c>
      <c r="AS540" s="113"/>
      <c r="AT540" s="112">
        <f t="shared" si="532"/>
        <v>11750</v>
      </c>
      <c r="AU540" s="112">
        <f t="shared" si="532"/>
        <v>0</v>
      </c>
      <c r="AV540" s="112">
        <f t="shared" si="532"/>
        <v>0</v>
      </c>
      <c r="AW540" s="112">
        <f t="shared" si="532"/>
        <v>11750</v>
      </c>
      <c r="AX540" s="112">
        <f t="shared" si="532"/>
        <v>0</v>
      </c>
      <c r="AY540" s="112">
        <f t="shared" si="532"/>
        <v>0</v>
      </c>
      <c r="AZ540" s="112">
        <f t="shared" si="532"/>
        <v>4451</v>
      </c>
      <c r="BA540" s="112">
        <f t="shared" si="532"/>
        <v>0</v>
      </c>
      <c r="BB540" s="112">
        <f t="shared" si="532"/>
        <v>16201</v>
      </c>
      <c r="BC540" s="112">
        <f t="shared" si="532"/>
        <v>0</v>
      </c>
    </row>
    <row r="541" spans="1:55" ht="66.75">
      <c r="A541" s="128"/>
      <c r="B541" s="105" t="s">
        <v>211</v>
      </c>
      <c r="C541" s="163" t="s">
        <v>341</v>
      </c>
      <c r="D541" s="163" t="s">
        <v>321</v>
      </c>
      <c r="E541" s="111" t="s">
        <v>200</v>
      </c>
      <c r="F541" s="106"/>
      <c r="G541" s="108"/>
      <c r="H541" s="108"/>
      <c r="I541" s="108"/>
      <c r="J541" s="108"/>
      <c r="K541" s="108"/>
      <c r="L541" s="108"/>
      <c r="M541" s="108"/>
      <c r="N541" s="108"/>
      <c r="O541" s="109"/>
      <c r="P541" s="109"/>
      <c r="Q541" s="115"/>
      <c r="R541" s="115"/>
      <c r="S541" s="112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74"/>
      <c r="AL541" s="174"/>
      <c r="AM541" s="175"/>
      <c r="AN541" s="175"/>
      <c r="AO541" s="112">
        <f>AO542</f>
        <v>11750</v>
      </c>
      <c r="AP541" s="112">
        <f t="shared" si="533"/>
        <v>0</v>
      </c>
      <c r="AQ541" s="112">
        <f t="shared" si="533"/>
        <v>11750</v>
      </c>
      <c r="AR541" s="112">
        <f t="shared" si="533"/>
        <v>0</v>
      </c>
      <c r="AS541" s="113"/>
      <c r="AT541" s="112">
        <f t="shared" si="532"/>
        <v>11750</v>
      </c>
      <c r="AU541" s="112">
        <f t="shared" si="532"/>
        <v>0</v>
      </c>
      <c r="AV541" s="112">
        <f t="shared" si="532"/>
        <v>0</v>
      </c>
      <c r="AW541" s="112">
        <f t="shared" si="532"/>
        <v>11750</v>
      </c>
      <c r="AX541" s="112">
        <f t="shared" si="532"/>
        <v>0</v>
      </c>
      <c r="AY541" s="112">
        <f t="shared" si="532"/>
        <v>0</v>
      </c>
      <c r="AZ541" s="112">
        <f t="shared" si="532"/>
        <v>4451</v>
      </c>
      <c r="BA541" s="112">
        <f t="shared" si="532"/>
        <v>0</v>
      </c>
      <c r="BB541" s="112">
        <f t="shared" si="532"/>
        <v>16201</v>
      </c>
      <c r="BC541" s="112">
        <f t="shared" si="532"/>
        <v>0</v>
      </c>
    </row>
    <row r="542" spans="1:55" ht="121.5" customHeight="1">
      <c r="A542" s="128"/>
      <c r="B542" s="105" t="s">
        <v>87</v>
      </c>
      <c r="C542" s="163" t="s">
        <v>341</v>
      </c>
      <c r="D542" s="163" t="s">
        <v>321</v>
      </c>
      <c r="E542" s="111" t="s">
        <v>200</v>
      </c>
      <c r="F542" s="106" t="s">
        <v>408</v>
      </c>
      <c r="G542" s="108"/>
      <c r="H542" s="108"/>
      <c r="I542" s="108"/>
      <c r="J542" s="108"/>
      <c r="K542" s="108"/>
      <c r="L542" s="108"/>
      <c r="M542" s="108"/>
      <c r="N542" s="108"/>
      <c r="O542" s="109"/>
      <c r="P542" s="109"/>
      <c r="Q542" s="115"/>
      <c r="R542" s="115"/>
      <c r="S542" s="112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74"/>
      <c r="AL542" s="174"/>
      <c r="AM542" s="175"/>
      <c r="AN542" s="175"/>
      <c r="AO542" s="112">
        <f>AQ542-AM542</f>
        <v>11750</v>
      </c>
      <c r="AP542" s="112"/>
      <c r="AQ542" s="112">
        <v>11750</v>
      </c>
      <c r="AR542" s="112"/>
      <c r="AS542" s="113"/>
      <c r="AT542" s="112">
        <v>11750</v>
      </c>
      <c r="AU542" s="112"/>
      <c r="AV542" s="113"/>
      <c r="AW542" s="108">
        <f>AT542+AV542</f>
        <v>11750</v>
      </c>
      <c r="AX542" s="112">
        <f>AU542</f>
        <v>0</v>
      </c>
      <c r="AY542" s="115"/>
      <c r="AZ542" s="112">
        <v>4451</v>
      </c>
      <c r="BA542" s="115"/>
      <c r="BB542" s="112">
        <f>AW542+AY542+AZ542+BA542</f>
        <v>16201</v>
      </c>
      <c r="BC542" s="109">
        <f>AX542+AY542</f>
        <v>0</v>
      </c>
    </row>
    <row r="543" spans="1:55" ht="16.5">
      <c r="A543" s="128"/>
      <c r="B543" s="105"/>
      <c r="C543" s="106"/>
      <c r="D543" s="106"/>
      <c r="E543" s="111"/>
      <c r="F543" s="106"/>
      <c r="G543" s="108"/>
      <c r="H543" s="108"/>
      <c r="I543" s="108"/>
      <c r="J543" s="108"/>
      <c r="K543" s="108"/>
      <c r="L543" s="108"/>
      <c r="M543" s="108"/>
      <c r="N543" s="108"/>
      <c r="O543" s="109"/>
      <c r="P543" s="109"/>
      <c r="Q543" s="115"/>
      <c r="R543" s="115"/>
      <c r="S543" s="112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74"/>
      <c r="AL543" s="174"/>
      <c r="AM543" s="175"/>
      <c r="AN543" s="175"/>
      <c r="AO543" s="112"/>
      <c r="AP543" s="112"/>
      <c r="AQ543" s="112"/>
      <c r="AR543" s="112"/>
      <c r="AS543" s="113"/>
      <c r="AT543" s="112"/>
      <c r="AU543" s="112"/>
      <c r="AV543" s="113"/>
      <c r="AW543" s="113"/>
      <c r="AX543" s="112">
        <f>AU543</f>
        <v>0</v>
      </c>
      <c r="AY543" s="115"/>
      <c r="AZ543" s="115"/>
      <c r="BA543" s="115"/>
      <c r="BB543" s="124"/>
      <c r="BC543" s="115"/>
    </row>
    <row r="544" spans="1:55" s="5" customFormat="1" ht="81">
      <c r="A544" s="91">
        <v>915</v>
      </c>
      <c r="B544" s="92" t="s">
        <v>457</v>
      </c>
      <c r="C544" s="95"/>
      <c r="D544" s="95"/>
      <c r="E544" s="94"/>
      <c r="F544" s="95"/>
      <c r="G544" s="143">
        <f aca="true" t="shared" si="534" ref="G544:L544">G545+G552+G574+G560</f>
        <v>35870</v>
      </c>
      <c r="H544" s="143">
        <f t="shared" si="534"/>
        <v>35870</v>
      </c>
      <c r="I544" s="143">
        <f t="shared" si="534"/>
        <v>0</v>
      </c>
      <c r="J544" s="143">
        <f t="shared" si="534"/>
        <v>1035</v>
      </c>
      <c r="K544" s="143">
        <f t="shared" si="534"/>
        <v>36905</v>
      </c>
      <c r="L544" s="143">
        <f t="shared" si="534"/>
        <v>0</v>
      </c>
      <c r="M544" s="143"/>
      <c r="N544" s="143">
        <f aca="true" t="shared" si="535" ref="N544:AE544">N545+N552+N574+N560</f>
        <v>37855</v>
      </c>
      <c r="O544" s="143">
        <f t="shared" si="535"/>
        <v>0</v>
      </c>
      <c r="P544" s="143">
        <f t="shared" si="535"/>
        <v>0</v>
      </c>
      <c r="Q544" s="143">
        <f t="shared" si="535"/>
        <v>37855</v>
      </c>
      <c r="R544" s="143">
        <f t="shared" si="535"/>
        <v>0</v>
      </c>
      <c r="S544" s="143">
        <f t="shared" si="535"/>
        <v>-18735</v>
      </c>
      <c r="T544" s="143">
        <f t="shared" si="535"/>
        <v>19120</v>
      </c>
      <c r="U544" s="143">
        <f t="shared" si="535"/>
        <v>0</v>
      </c>
      <c r="V544" s="143">
        <f t="shared" si="535"/>
        <v>19120</v>
      </c>
      <c r="W544" s="143">
        <f t="shared" si="535"/>
        <v>0</v>
      </c>
      <c r="X544" s="143">
        <f t="shared" si="535"/>
        <v>0</v>
      </c>
      <c r="Y544" s="143">
        <f t="shared" si="535"/>
        <v>19120</v>
      </c>
      <c r="Z544" s="143">
        <f t="shared" si="535"/>
        <v>19120</v>
      </c>
      <c r="AA544" s="143">
        <f t="shared" si="535"/>
        <v>0</v>
      </c>
      <c r="AB544" s="143">
        <f t="shared" si="535"/>
        <v>0</v>
      </c>
      <c r="AC544" s="143">
        <f t="shared" si="535"/>
        <v>19120</v>
      </c>
      <c r="AD544" s="143">
        <f t="shared" si="535"/>
        <v>19120</v>
      </c>
      <c r="AE544" s="143">
        <f t="shared" si="535"/>
        <v>0</v>
      </c>
      <c r="AF544" s="143"/>
      <c r="AG544" s="143">
        <f>AG545+AG552+AG574+AG560</f>
        <v>0</v>
      </c>
      <c r="AH544" s="143">
        <f>AH545+AH552+AH574+AH560</f>
        <v>19120</v>
      </c>
      <c r="AI544" s="143"/>
      <c r="AJ544" s="143">
        <f>AJ545+AJ552+AJ574+AJ560</f>
        <v>19120</v>
      </c>
      <c r="AK544" s="143">
        <f>AK545+AK552+AK574+AK560</f>
        <v>0</v>
      </c>
      <c r="AL544" s="143">
        <f>AL545+AL552+AL574+AL560</f>
        <v>0</v>
      </c>
      <c r="AM544" s="143">
        <f>AM545+AM552+AM574+AM560</f>
        <v>19120</v>
      </c>
      <c r="AN544" s="143">
        <f>AN545+AN552+AN574+AN560</f>
        <v>0</v>
      </c>
      <c r="AO544" s="143">
        <f>AO545+AO552+AO574+AO560+AO567</f>
        <v>123599</v>
      </c>
      <c r="AP544" s="143">
        <f>AP545+AP552+AP574+AP560+AP567</f>
        <v>0</v>
      </c>
      <c r="AQ544" s="143">
        <f>AQ545+AQ552+AQ574+AQ560+AQ567</f>
        <v>142719</v>
      </c>
      <c r="AR544" s="143">
        <f>AR545+AR552+AR574+AR560+AR567</f>
        <v>125803</v>
      </c>
      <c r="AS544" s="144"/>
      <c r="AT544" s="143">
        <f aca="true" t="shared" si="536" ref="AT544:BC544">AT545+AT552+AT574+AT560+AT567</f>
        <v>142719</v>
      </c>
      <c r="AU544" s="143">
        <f t="shared" si="536"/>
        <v>125803</v>
      </c>
      <c r="AV544" s="143">
        <f t="shared" si="536"/>
        <v>0</v>
      </c>
      <c r="AW544" s="143">
        <f t="shared" si="536"/>
        <v>142719</v>
      </c>
      <c r="AX544" s="143">
        <f t="shared" si="536"/>
        <v>125803</v>
      </c>
      <c r="AY544" s="143">
        <f t="shared" si="536"/>
        <v>12690</v>
      </c>
      <c r="AZ544" s="143">
        <f t="shared" si="536"/>
        <v>0</v>
      </c>
      <c r="BA544" s="143">
        <f t="shared" si="536"/>
        <v>0</v>
      </c>
      <c r="BB544" s="143">
        <f t="shared" si="536"/>
        <v>155409</v>
      </c>
      <c r="BC544" s="143">
        <f t="shared" si="536"/>
        <v>138493</v>
      </c>
    </row>
    <row r="545" spans="1:55" s="2" customFormat="1" ht="37.5">
      <c r="A545" s="120"/>
      <c r="B545" s="99" t="s">
        <v>313</v>
      </c>
      <c r="C545" s="100" t="s">
        <v>334</v>
      </c>
      <c r="D545" s="100" t="s">
        <v>334</v>
      </c>
      <c r="E545" s="101"/>
      <c r="F545" s="100"/>
      <c r="G545" s="102">
        <f aca="true" t="shared" si="537" ref="G545:W546">G546</f>
        <v>5647</v>
      </c>
      <c r="H545" s="102">
        <f t="shared" si="537"/>
        <v>5647</v>
      </c>
      <c r="I545" s="102">
        <f t="shared" si="537"/>
        <v>0</v>
      </c>
      <c r="J545" s="102">
        <f t="shared" si="537"/>
        <v>0</v>
      </c>
      <c r="K545" s="102">
        <f t="shared" si="537"/>
        <v>5647</v>
      </c>
      <c r="L545" s="102">
        <f t="shared" si="537"/>
        <v>0</v>
      </c>
      <c r="M545" s="102"/>
      <c r="N545" s="102">
        <f t="shared" si="537"/>
        <v>6051</v>
      </c>
      <c r="O545" s="102">
        <f t="shared" si="537"/>
        <v>0</v>
      </c>
      <c r="P545" s="102">
        <f t="shared" si="537"/>
        <v>0</v>
      </c>
      <c r="Q545" s="102">
        <f t="shared" si="537"/>
        <v>6051</v>
      </c>
      <c r="R545" s="102">
        <f t="shared" si="537"/>
        <v>0</v>
      </c>
      <c r="S545" s="102">
        <f t="shared" si="537"/>
        <v>-1971</v>
      </c>
      <c r="T545" s="102">
        <f t="shared" si="537"/>
        <v>4080</v>
      </c>
      <c r="U545" s="102">
        <f t="shared" si="537"/>
        <v>0</v>
      </c>
      <c r="V545" s="102">
        <f t="shared" si="537"/>
        <v>4080</v>
      </c>
      <c r="W545" s="102">
        <f t="shared" si="537"/>
        <v>0</v>
      </c>
      <c r="X545" s="102">
        <f aca="true" t="shared" si="538" ref="X545:AR545">X546</f>
        <v>0</v>
      </c>
      <c r="Y545" s="102">
        <f t="shared" si="538"/>
        <v>4080</v>
      </c>
      <c r="Z545" s="102">
        <f t="shared" si="538"/>
        <v>4080</v>
      </c>
      <c r="AA545" s="102">
        <f t="shared" si="538"/>
        <v>0</v>
      </c>
      <c r="AB545" s="102">
        <f t="shared" si="538"/>
        <v>0</v>
      </c>
      <c r="AC545" s="102">
        <f t="shared" si="538"/>
        <v>4080</v>
      </c>
      <c r="AD545" s="102">
        <f t="shared" si="538"/>
        <v>4080</v>
      </c>
      <c r="AE545" s="102">
        <f t="shared" si="538"/>
        <v>0</v>
      </c>
      <c r="AF545" s="102"/>
      <c r="AG545" s="102">
        <f t="shared" si="538"/>
        <v>0</v>
      </c>
      <c r="AH545" s="102">
        <f t="shared" si="538"/>
        <v>4080</v>
      </c>
      <c r="AI545" s="102"/>
      <c r="AJ545" s="102">
        <f t="shared" si="538"/>
        <v>4080</v>
      </c>
      <c r="AK545" s="102">
        <f t="shared" si="538"/>
        <v>0</v>
      </c>
      <c r="AL545" s="102">
        <f t="shared" si="538"/>
        <v>0</v>
      </c>
      <c r="AM545" s="102">
        <f t="shared" si="538"/>
        <v>4080</v>
      </c>
      <c r="AN545" s="102">
        <f t="shared" si="538"/>
        <v>0</v>
      </c>
      <c r="AO545" s="102">
        <f t="shared" si="538"/>
        <v>3234</v>
      </c>
      <c r="AP545" s="102">
        <f t="shared" si="538"/>
        <v>0</v>
      </c>
      <c r="AQ545" s="102">
        <f t="shared" si="538"/>
        <v>7314</v>
      </c>
      <c r="AR545" s="102">
        <f t="shared" si="538"/>
        <v>0</v>
      </c>
      <c r="AS545" s="136"/>
      <c r="AT545" s="102">
        <f aca="true" t="shared" si="539" ref="AT545:BC545">AT546</f>
        <v>7314</v>
      </c>
      <c r="AU545" s="102">
        <f t="shared" si="539"/>
        <v>0</v>
      </c>
      <c r="AV545" s="102">
        <f t="shared" si="539"/>
        <v>0</v>
      </c>
      <c r="AW545" s="102">
        <f t="shared" si="539"/>
        <v>7314</v>
      </c>
      <c r="AX545" s="102">
        <f t="shared" si="539"/>
        <v>0</v>
      </c>
      <c r="AY545" s="102">
        <f t="shared" si="539"/>
        <v>0</v>
      </c>
      <c r="AZ545" s="102">
        <f t="shared" si="539"/>
        <v>0</v>
      </c>
      <c r="BA545" s="102">
        <f t="shared" si="539"/>
        <v>0</v>
      </c>
      <c r="BB545" s="102">
        <f t="shared" si="539"/>
        <v>7314</v>
      </c>
      <c r="BC545" s="102">
        <f t="shared" si="539"/>
        <v>0</v>
      </c>
    </row>
    <row r="546" spans="1:55" ht="33">
      <c r="A546" s="104"/>
      <c r="B546" s="105" t="s">
        <v>373</v>
      </c>
      <c r="C546" s="106" t="s">
        <v>334</v>
      </c>
      <c r="D546" s="106" t="s">
        <v>334</v>
      </c>
      <c r="E546" s="111" t="s">
        <v>411</v>
      </c>
      <c r="F546" s="106"/>
      <c r="G546" s="108">
        <f t="shared" si="537"/>
        <v>5647</v>
      </c>
      <c r="H546" s="108">
        <f t="shared" si="537"/>
        <v>5647</v>
      </c>
      <c r="I546" s="108">
        <f t="shared" si="537"/>
        <v>0</v>
      </c>
      <c r="J546" s="108">
        <f t="shared" si="537"/>
        <v>0</v>
      </c>
      <c r="K546" s="108">
        <f t="shared" si="537"/>
        <v>5647</v>
      </c>
      <c r="L546" s="108">
        <f t="shared" si="537"/>
        <v>0</v>
      </c>
      <c r="M546" s="108"/>
      <c r="N546" s="108">
        <f t="shared" si="537"/>
        <v>6051</v>
      </c>
      <c r="O546" s="108">
        <f t="shared" si="537"/>
        <v>0</v>
      </c>
      <c r="P546" s="108">
        <f t="shared" si="537"/>
        <v>0</v>
      </c>
      <c r="Q546" s="108">
        <f t="shared" si="537"/>
        <v>6051</v>
      </c>
      <c r="R546" s="108">
        <f t="shared" si="537"/>
        <v>0</v>
      </c>
      <c r="S546" s="108">
        <f aca="true" t="shared" si="540" ref="S546:Z546">S547+S548</f>
        <v>-1971</v>
      </c>
      <c r="T546" s="108">
        <f t="shared" si="540"/>
        <v>4080</v>
      </c>
      <c r="U546" s="108">
        <f t="shared" si="540"/>
        <v>0</v>
      </c>
      <c r="V546" s="108">
        <f t="shared" si="540"/>
        <v>4080</v>
      </c>
      <c r="W546" s="108">
        <f t="shared" si="540"/>
        <v>0</v>
      </c>
      <c r="X546" s="108">
        <f t="shared" si="540"/>
        <v>0</v>
      </c>
      <c r="Y546" s="108">
        <f t="shared" si="540"/>
        <v>4080</v>
      </c>
      <c r="Z546" s="108">
        <f t="shared" si="540"/>
        <v>4080</v>
      </c>
      <c r="AA546" s="108">
        <f aca="true" t="shared" si="541" ref="AA546:AJ546">AA547+AA548</f>
        <v>0</v>
      </c>
      <c r="AB546" s="108">
        <f t="shared" si="541"/>
        <v>0</v>
      </c>
      <c r="AC546" s="108">
        <f t="shared" si="541"/>
        <v>4080</v>
      </c>
      <c r="AD546" s="108">
        <f t="shared" si="541"/>
        <v>4080</v>
      </c>
      <c r="AE546" s="108">
        <f t="shared" si="541"/>
        <v>0</v>
      </c>
      <c r="AF546" s="108"/>
      <c r="AG546" s="108">
        <f t="shared" si="541"/>
        <v>0</v>
      </c>
      <c r="AH546" s="108">
        <f t="shared" si="541"/>
        <v>4080</v>
      </c>
      <c r="AI546" s="108"/>
      <c r="AJ546" s="108">
        <f t="shared" si="541"/>
        <v>4080</v>
      </c>
      <c r="AK546" s="108">
        <f aca="true" t="shared" si="542" ref="AK546:AR546">AK547+AK548</f>
        <v>0</v>
      </c>
      <c r="AL546" s="108">
        <f t="shared" si="542"/>
        <v>0</v>
      </c>
      <c r="AM546" s="108">
        <f t="shared" si="542"/>
        <v>4080</v>
      </c>
      <c r="AN546" s="108">
        <f t="shared" si="542"/>
        <v>0</v>
      </c>
      <c r="AO546" s="108">
        <f t="shared" si="542"/>
        <v>3234</v>
      </c>
      <c r="AP546" s="108">
        <f t="shared" si="542"/>
        <v>0</v>
      </c>
      <c r="AQ546" s="108">
        <f t="shared" si="542"/>
        <v>7314</v>
      </c>
      <c r="AR546" s="108">
        <f t="shared" si="542"/>
        <v>0</v>
      </c>
      <c r="AS546" s="113"/>
      <c r="AT546" s="108">
        <f aca="true" t="shared" si="543" ref="AT546:BC546">AT547+AT548</f>
        <v>7314</v>
      </c>
      <c r="AU546" s="108">
        <f t="shared" si="543"/>
        <v>0</v>
      </c>
      <c r="AV546" s="108">
        <f t="shared" si="543"/>
        <v>0</v>
      </c>
      <c r="AW546" s="108">
        <f t="shared" si="543"/>
        <v>7314</v>
      </c>
      <c r="AX546" s="108">
        <f t="shared" si="543"/>
        <v>0</v>
      </c>
      <c r="AY546" s="108">
        <f t="shared" si="543"/>
        <v>0</v>
      </c>
      <c r="AZ546" s="108">
        <f t="shared" si="543"/>
        <v>0</v>
      </c>
      <c r="BA546" s="108">
        <f t="shared" si="543"/>
        <v>0</v>
      </c>
      <c r="BB546" s="108">
        <f t="shared" si="543"/>
        <v>7314</v>
      </c>
      <c r="BC546" s="108">
        <f t="shared" si="543"/>
        <v>0</v>
      </c>
    </row>
    <row r="547" spans="1:55" ht="66" hidden="1">
      <c r="A547" s="104"/>
      <c r="B547" s="105" t="s">
        <v>332</v>
      </c>
      <c r="C547" s="106" t="s">
        <v>334</v>
      </c>
      <c r="D547" s="106" t="s">
        <v>334</v>
      </c>
      <c r="E547" s="111" t="s">
        <v>411</v>
      </c>
      <c r="F547" s="106" t="s">
        <v>333</v>
      </c>
      <c r="G547" s="108">
        <f>H547+I547</f>
        <v>5647</v>
      </c>
      <c r="H547" s="108">
        <v>5647</v>
      </c>
      <c r="I547" s="108"/>
      <c r="J547" s="112">
        <f>K547-G547</f>
        <v>0</v>
      </c>
      <c r="K547" s="112">
        <v>5647</v>
      </c>
      <c r="L547" s="112"/>
      <c r="M547" s="112"/>
      <c r="N547" s="108">
        <v>6051</v>
      </c>
      <c r="O547" s="109"/>
      <c r="P547" s="112"/>
      <c r="Q547" s="112">
        <f>P547+N547</f>
        <v>6051</v>
      </c>
      <c r="R547" s="112">
        <f>O547</f>
        <v>0</v>
      </c>
      <c r="S547" s="112">
        <f>T547-Q547</f>
        <v>-6051</v>
      </c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  <c r="AP547" s="112"/>
      <c r="AQ547" s="112"/>
      <c r="AR547" s="112"/>
      <c r="AS547" s="113"/>
      <c r="AT547" s="112"/>
      <c r="AU547" s="112"/>
      <c r="AV547" s="112"/>
      <c r="AW547" s="112"/>
      <c r="AX547" s="112"/>
      <c r="AY547" s="112"/>
      <c r="AZ547" s="112"/>
      <c r="BA547" s="112"/>
      <c r="BB547" s="112"/>
      <c r="BC547" s="112"/>
    </row>
    <row r="548" spans="1:55" ht="49.5">
      <c r="A548" s="104"/>
      <c r="B548" s="134" t="s">
        <v>135</v>
      </c>
      <c r="C548" s="106" t="s">
        <v>334</v>
      </c>
      <c r="D548" s="106" t="s">
        <v>334</v>
      </c>
      <c r="E548" s="111" t="s">
        <v>122</v>
      </c>
      <c r="F548" s="106"/>
      <c r="G548" s="108"/>
      <c r="H548" s="108"/>
      <c r="I548" s="108"/>
      <c r="J548" s="112"/>
      <c r="K548" s="112"/>
      <c r="L548" s="112"/>
      <c r="M548" s="112"/>
      <c r="N548" s="108"/>
      <c r="O548" s="109"/>
      <c r="P548" s="112"/>
      <c r="Q548" s="112"/>
      <c r="R548" s="112"/>
      <c r="S548" s="112">
        <f aca="true" t="shared" si="544" ref="S548:AN548">S549</f>
        <v>4080</v>
      </c>
      <c r="T548" s="112">
        <f t="shared" si="544"/>
        <v>4080</v>
      </c>
      <c r="U548" s="112">
        <f t="shared" si="544"/>
        <v>0</v>
      </c>
      <c r="V548" s="112">
        <f t="shared" si="544"/>
        <v>4080</v>
      </c>
      <c r="W548" s="112">
        <f t="shared" si="544"/>
        <v>0</v>
      </c>
      <c r="X548" s="112">
        <f t="shared" si="544"/>
        <v>0</v>
      </c>
      <c r="Y548" s="112">
        <f t="shared" si="544"/>
        <v>4080</v>
      </c>
      <c r="Z548" s="112">
        <f t="shared" si="544"/>
        <v>4080</v>
      </c>
      <c r="AA548" s="112">
        <f t="shared" si="544"/>
        <v>0</v>
      </c>
      <c r="AB548" s="112">
        <f t="shared" si="544"/>
        <v>0</v>
      </c>
      <c r="AC548" s="112">
        <f t="shared" si="544"/>
        <v>4080</v>
      </c>
      <c r="AD548" s="112">
        <f t="shared" si="544"/>
        <v>4080</v>
      </c>
      <c r="AE548" s="112">
        <f t="shared" si="544"/>
        <v>0</v>
      </c>
      <c r="AF548" s="112"/>
      <c r="AG548" s="112">
        <f t="shared" si="544"/>
        <v>0</v>
      </c>
      <c r="AH548" s="112">
        <f t="shared" si="544"/>
        <v>4080</v>
      </c>
      <c r="AI548" s="112"/>
      <c r="AJ548" s="112">
        <f t="shared" si="544"/>
        <v>4080</v>
      </c>
      <c r="AK548" s="112">
        <f t="shared" si="544"/>
        <v>0</v>
      </c>
      <c r="AL548" s="112">
        <f t="shared" si="544"/>
        <v>0</v>
      </c>
      <c r="AM548" s="112">
        <f t="shared" si="544"/>
        <v>4080</v>
      </c>
      <c r="AN548" s="112">
        <f t="shared" si="544"/>
        <v>0</v>
      </c>
      <c r="AO548" s="112">
        <f>AO549+AO550</f>
        <v>3234</v>
      </c>
      <c r="AP548" s="112">
        <f>AP549+AP550</f>
        <v>0</v>
      </c>
      <c r="AQ548" s="112">
        <f>AQ549+AQ550</f>
        <v>7314</v>
      </c>
      <c r="AR548" s="112">
        <f>AR549+AR550</f>
        <v>0</v>
      </c>
      <c r="AS548" s="113"/>
      <c r="AT548" s="112">
        <f aca="true" t="shared" si="545" ref="AT548:BC548">AT549+AT550</f>
        <v>7314</v>
      </c>
      <c r="AU548" s="112">
        <f t="shared" si="545"/>
        <v>0</v>
      </c>
      <c r="AV548" s="112">
        <f t="shared" si="545"/>
        <v>0</v>
      </c>
      <c r="AW548" s="112">
        <f t="shared" si="545"/>
        <v>7314</v>
      </c>
      <c r="AX548" s="112">
        <f t="shared" si="545"/>
        <v>0</v>
      </c>
      <c r="AY548" s="112">
        <f t="shared" si="545"/>
        <v>0</v>
      </c>
      <c r="AZ548" s="112">
        <f t="shared" si="545"/>
        <v>0</v>
      </c>
      <c r="BA548" s="112">
        <f t="shared" si="545"/>
        <v>0</v>
      </c>
      <c r="BB548" s="112">
        <f t="shared" si="545"/>
        <v>7314</v>
      </c>
      <c r="BC548" s="112">
        <f t="shared" si="545"/>
        <v>0</v>
      </c>
    </row>
    <row r="549" spans="1:55" ht="66" hidden="1">
      <c r="A549" s="104"/>
      <c r="B549" s="105" t="s">
        <v>332</v>
      </c>
      <c r="C549" s="106" t="s">
        <v>334</v>
      </c>
      <c r="D549" s="106" t="s">
        <v>334</v>
      </c>
      <c r="E549" s="111" t="s">
        <v>122</v>
      </c>
      <c r="F549" s="106" t="s">
        <v>333</v>
      </c>
      <c r="G549" s="108"/>
      <c r="H549" s="108"/>
      <c r="I549" s="108"/>
      <c r="J549" s="112"/>
      <c r="K549" s="112"/>
      <c r="L549" s="112"/>
      <c r="M549" s="112"/>
      <c r="N549" s="108"/>
      <c r="O549" s="109"/>
      <c r="P549" s="112"/>
      <c r="Q549" s="112"/>
      <c r="R549" s="112"/>
      <c r="S549" s="112">
        <f>T549-Q549</f>
        <v>4080</v>
      </c>
      <c r="T549" s="112">
        <v>4080</v>
      </c>
      <c r="U549" s="112"/>
      <c r="V549" s="112">
        <v>4080</v>
      </c>
      <c r="W549" s="112"/>
      <c r="X549" s="112"/>
      <c r="Y549" s="112">
        <f>W549+T549</f>
        <v>4080</v>
      </c>
      <c r="Z549" s="112">
        <f>X549+V549</f>
        <v>4080</v>
      </c>
      <c r="AA549" s="112"/>
      <c r="AB549" s="112"/>
      <c r="AC549" s="112">
        <f>AA549+Y549</f>
        <v>4080</v>
      </c>
      <c r="AD549" s="112">
        <f>AB549+Z549</f>
        <v>4080</v>
      </c>
      <c r="AE549" s="112"/>
      <c r="AF549" s="112"/>
      <c r="AG549" s="112"/>
      <c r="AH549" s="112">
        <f>AE549+AC549</f>
        <v>4080</v>
      </c>
      <c r="AI549" s="112"/>
      <c r="AJ549" s="112">
        <f>AG549+AD549</f>
        <v>4080</v>
      </c>
      <c r="AK549" s="113"/>
      <c r="AL549" s="113"/>
      <c r="AM549" s="112">
        <f>AK549+AH549</f>
        <v>4080</v>
      </c>
      <c r="AN549" s="112">
        <f>AI549</f>
        <v>0</v>
      </c>
      <c r="AO549" s="112">
        <f>AQ549-AM549</f>
        <v>-4080</v>
      </c>
      <c r="AP549" s="112">
        <f>AR549-AN549</f>
        <v>0</v>
      </c>
      <c r="AQ549" s="112"/>
      <c r="AR549" s="112"/>
      <c r="AS549" s="113"/>
      <c r="AT549" s="112"/>
      <c r="AU549" s="112"/>
      <c r="AV549" s="113"/>
      <c r="AW549" s="113"/>
      <c r="AX549" s="112">
        <f>AU549</f>
        <v>0</v>
      </c>
      <c r="AY549" s="115"/>
      <c r="AZ549" s="115"/>
      <c r="BA549" s="115"/>
      <c r="BB549" s="124"/>
      <c r="BC549" s="115"/>
    </row>
    <row r="550" spans="1:55" ht="140.25" customHeight="1">
      <c r="A550" s="104"/>
      <c r="B550" s="105" t="s">
        <v>168</v>
      </c>
      <c r="C550" s="106" t="s">
        <v>334</v>
      </c>
      <c r="D550" s="106" t="s">
        <v>334</v>
      </c>
      <c r="E550" s="111" t="s">
        <v>165</v>
      </c>
      <c r="F550" s="106"/>
      <c r="G550" s="108"/>
      <c r="H550" s="108"/>
      <c r="I550" s="108"/>
      <c r="J550" s="112"/>
      <c r="K550" s="112"/>
      <c r="L550" s="112"/>
      <c r="M550" s="112"/>
      <c r="N550" s="108"/>
      <c r="O550" s="109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3"/>
      <c r="AL550" s="113"/>
      <c r="AM550" s="112"/>
      <c r="AN550" s="112"/>
      <c r="AO550" s="112">
        <f>AO551</f>
        <v>7314</v>
      </c>
      <c r="AP550" s="112">
        <f>AP551</f>
        <v>0</v>
      </c>
      <c r="AQ550" s="112">
        <f>AQ551</f>
        <v>7314</v>
      </c>
      <c r="AR550" s="112">
        <f>AR551</f>
        <v>0</v>
      </c>
      <c r="AS550" s="113"/>
      <c r="AT550" s="112">
        <f aca="true" t="shared" si="546" ref="AT550:BC550">AT551</f>
        <v>7314</v>
      </c>
      <c r="AU550" s="112">
        <f t="shared" si="546"/>
        <v>0</v>
      </c>
      <c r="AV550" s="112">
        <f t="shared" si="546"/>
        <v>0</v>
      </c>
      <c r="AW550" s="112">
        <f t="shared" si="546"/>
        <v>7314</v>
      </c>
      <c r="AX550" s="112">
        <f t="shared" si="546"/>
        <v>0</v>
      </c>
      <c r="AY550" s="112">
        <f t="shared" si="546"/>
        <v>0</v>
      </c>
      <c r="AZ550" s="112">
        <f t="shared" si="546"/>
        <v>0</v>
      </c>
      <c r="BA550" s="112">
        <f t="shared" si="546"/>
        <v>0</v>
      </c>
      <c r="BB550" s="112">
        <f t="shared" si="546"/>
        <v>7314</v>
      </c>
      <c r="BC550" s="112">
        <f t="shared" si="546"/>
        <v>0</v>
      </c>
    </row>
    <row r="551" spans="1:55" ht="110.25" customHeight="1">
      <c r="A551" s="104"/>
      <c r="B551" s="133" t="s">
        <v>55</v>
      </c>
      <c r="C551" s="106" t="s">
        <v>334</v>
      </c>
      <c r="D551" s="106" t="s">
        <v>334</v>
      </c>
      <c r="E551" s="111" t="s">
        <v>165</v>
      </c>
      <c r="F551" s="106" t="s">
        <v>344</v>
      </c>
      <c r="G551" s="108"/>
      <c r="H551" s="108"/>
      <c r="I551" s="108"/>
      <c r="J551" s="112"/>
      <c r="K551" s="112"/>
      <c r="L551" s="112"/>
      <c r="M551" s="112"/>
      <c r="N551" s="108"/>
      <c r="O551" s="109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3"/>
      <c r="AL551" s="113"/>
      <c r="AM551" s="176"/>
      <c r="AN551" s="112"/>
      <c r="AO551" s="112">
        <f>AQ551-AM551</f>
        <v>7314</v>
      </c>
      <c r="AP551" s="112">
        <f>AR551-AN551</f>
        <v>0</v>
      </c>
      <c r="AQ551" s="112">
        <v>7314</v>
      </c>
      <c r="AR551" s="112"/>
      <c r="AS551" s="113"/>
      <c r="AT551" s="112">
        <v>7314</v>
      </c>
      <c r="AU551" s="112"/>
      <c r="AV551" s="113"/>
      <c r="AW551" s="108">
        <f>AT551+AV551</f>
        <v>7314</v>
      </c>
      <c r="AX551" s="112">
        <f>AU551</f>
        <v>0</v>
      </c>
      <c r="AY551" s="115"/>
      <c r="AZ551" s="115"/>
      <c r="BA551" s="115"/>
      <c r="BB551" s="112">
        <f>AW551+AY551+AZ551+BA551</f>
        <v>7314</v>
      </c>
      <c r="BC551" s="109">
        <f>AX551+AY551</f>
        <v>0</v>
      </c>
    </row>
    <row r="552" spans="1:55" s="2" customFormat="1" ht="37.5">
      <c r="A552" s="120"/>
      <c r="B552" s="99" t="s">
        <v>371</v>
      </c>
      <c r="C552" s="100" t="s">
        <v>293</v>
      </c>
      <c r="D552" s="100" t="s">
        <v>322</v>
      </c>
      <c r="E552" s="101"/>
      <c r="F552" s="100"/>
      <c r="G552" s="102">
        <f aca="true" t="shared" si="547" ref="G552:W553">G553</f>
        <v>23191</v>
      </c>
      <c r="H552" s="102">
        <f t="shared" si="547"/>
        <v>23191</v>
      </c>
      <c r="I552" s="102">
        <f t="shared" si="547"/>
        <v>0</v>
      </c>
      <c r="J552" s="102">
        <f t="shared" si="547"/>
        <v>1035</v>
      </c>
      <c r="K552" s="102">
        <f t="shared" si="547"/>
        <v>24226</v>
      </c>
      <c r="L552" s="102">
        <f t="shared" si="547"/>
        <v>0</v>
      </c>
      <c r="M552" s="102"/>
      <c r="N552" s="102">
        <f t="shared" si="547"/>
        <v>24226</v>
      </c>
      <c r="O552" s="102">
        <f t="shared" si="547"/>
        <v>0</v>
      </c>
      <c r="P552" s="102">
        <f t="shared" si="547"/>
        <v>0</v>
      </c>
      <c r="Q552" s="102">
        <f t="shared" si="547"/>
        <v>24226</v>
      </c>
      <c r="R552" s="102">
        <f t="shared" si="547"/>
        <v>0</v>
      </c>
      <c r="S552" s="102">
        <f aca="true" t="shared" si="548" ref="S552:Z552">S553+S555</f>
        <v>-13699</v>
      </c>
      <c r="T552" s="102">
        <f t="shared" si="548"/>
        <v>10527</v>
      </c>
      <c r="U552" s="102">
        <f t="shared" si="548"/>
        <v>0</v>
      </c>
      <c r="V552" s="102">
        <f t="shared" si="548"/>
        <v>10527</v>
      </c>
      <c r="W552" s="102">
        <f t="shared" si="548"/>
        <v>0</v>
      </c>
      <c r="X552" s="102">
        <f t="shared" si="548"/>
        <v>0</v>
      </c>
      <c r="Y552" s="102">
        <f t="shared" si="548"/>
        <v>10527</v>
      </c>
      <c r="Z552" s="102">
        <f t="shared" si="548"/>
        <v>10527</v>
      </c>
      <c r="AA552" s="102">
        <f aca="true" t="shared" si="549" ref="AA552:AJ552">AA553+AA555</f>
        <v>0</v>
      </c>
      <c r="AB552" s="102">
        <f t="shared" si="549"/>
        <v>0</v>
      </c>
      <c r="AC552" s="102">
        <f t="shared" si="549"/>
        <v>10527</v>
      </c>
      <c r="AD552" s="102">
        <f t="shared" si="549"/>
        <v>10527</v>
      </c>
      <c r="AE552" s="102">
        <f t="shared" si="549"/>
        <v>0</v>
      </c>
      <c r="AF552" s="102"/>
      <c r="AG552" s="102">
        <f t="shared" si="549"/>
        <v>0</v>
      </c>
      <c r="AH552" s="102">
        <f t="shared" si="549"/>
        <v>10527</v>
      </c>
      <c r="AI552" s="102"/>
      <c r="AJ552" s="102">
        <f t="shared" si="549"/>
        <v>10527</v>
      </c>
      <c r="AK552" s="102">
        <f>AK553+AK555</f>
        <v>0</v>
      </c>
      <c r="AL552" s="102">
        <f>AL553+AL555</f>
        <v>0</v>
      </c>
      <c r="AM552" s="102">
        <f>AM553+AM555</f>
        <v>10527</v>
      </c>
      <c r="AN552" s="102">
        <f>AN553+AN555</f>
        <v>0</v>
      </c>
      <c r="AO552" s="102">
        <f>AO553+AO555+AO557</f>
        <v>31482</v>
      </c>
      <c r="AP552" s="102">
        <f>AP553+AP555+AP557</f>
        <v>0</v>
      </c>
      <c r="AQ552" s="102">
        <f>AQ553+AQ555+AQ557</f>
        <v>42009</v>
      </c>
      <c r="AR552" s="102">
        <f>AR553+AR555+AR557</f>
        <v>38213</v>
      </c>
      <c r="AS552" s="136"/>
      <c r="AT552" s="102">
        <f aca="true" t="shared" si="550" ref="AT552:BC552">AT553+AT555+AT557</f>
        <v>42009</v>
      </c>
      <c r="AU552" s="102">
        <f t="shared" si="550"/>
        <v>38213</v>
      </c>
      <c r="AV552" s="102">
        <f t="shared" si="550"/>
        <v>0</v>
      </c>
      <c r="AW552" s="102">
        <f t="shared" si="550"/>
        <v>42009</v>
      </c>
      <c r="AX552" s="102">
        <f t="shared" si="550"/>
        <v>38213</v>
      </c>
      <c r="AY552" s="102">
        <f t="shared" si="550"/>
        <v>-15733</v>
      </c>
      <c r="AZ552" s="102">
        <f t="shared" si="550"/>
        <v>0</v>
      </c>
      <c r="BA552" s="102">
        <f t="shared" si="550"/>
        <v>0</v>
      </c>
      <c r="BB552" s="102">
        <f t="shared" si="550"/>
        <v>26276</v>
      </c>
      <c r="BC552" s="102">
        <f t="shared" si="550"/>
        <v>22480</v>
      </c>
    </row>
    <row r="553" spans="1:55" ht="33" hidden="1">
      <c r="A553" s="104"/>
      <c r="B553" s="105" t="s">
        <v>372</v>
      </c>
      <c r="C553" s="106" t="s">
        <v>293</v>
      </c>
      <c r="D553" s="106" t="s">
        <v>322</v>
      </c>
      <c r="E553" s="111" t="s">
        <v>451</v>
      </c>
      <c r="F553" s="106"/>
      <c r="G553" s="108">
        <f t="shared" si="547"/>
        <v>23191</v>
      </c>
      <c r="H553" s="108">
        <f t="shared" si="547"/>
        <v>23191</v>
      </c>
      <c r="I553" s="108">
        <f t="shared" si="547"/>
        <v>0</v>
      </c>
      <c r="J553" s="108">
        <f t="shared" si="547"/>
        <v>1035</v>
      </c>
      <c r="K553" s="108">
        <f t="shared" si="547"/>
        <v>24226</v>
      </c>
      <c r="L553" s="108">
        <f t="shared" si="547"/>
        <v>0</v>
      </c>
      <c r="M553" s="108"/>
      <c r="N553" s="108">
        <f t="shared" si="547"/>
        <v>24226</v>
      </c>
      <c r="O553" s="108">
        <f t="shared" si="547"/>
        <v>0</v>
      </c>
      <c r="P553" s="108">
        <f t="shared" si="547"/>
        <v>0</v>
      </c>
      <c r="Q553" s="108">
        <f t="shared" si="547"/>
        <v>24226</v>
      </c>
      <c r="R553" s="108">
        <f t="shared" si="547"/>
        <v>0</v>
      </c>
      <c r="S553" s="108">
        <f t="shared" si="547"/>
        <v>-24226</v>
      </c>
      <c r="T553" s="108">
        <f t="shared" si="547"/>
        <v>0</v>
      </c>
      <c r="U553" s="108">
        <f t="shared" si="547"/>
        <v>0</v>
      </c>
      <c r="V553" s="108">
        <f t="shared" si="547"/>
        <v>0</v>
      </c>
      <c r="W553" s="108">
        <f t="shared" si="547"/>
        <v>0</v>
      </c>
      <c r="X553" s="108">
        <f aca="true" t="shared" si="551" ref="X553:AR553">X554</f>
        <v>0</v>
      </c>
      <c r="Y553" s="108">
        <f t="shared" si="551"/>
        <v>0</v>
      </c>
      <c r="Z553" s="108">
        <f t="shared" si="551"/>
        <v>0</v>
      </c>
      <c r="AA553" s="108">
        <f t="shared" si="551"/>
        <v>0</v>
      </c>
      <c r="AB553" s="108">
        <f t="shared" si="551"/>
        <v>0</v>
      </c>
      <c r="AC553" s="108">
        <f t="shared" si="551"/>
        <v>0</v>
      </c>
      <c r="AD553" s="108">
        <f t="shared" si="551"/>
        <v>0</v>
      </c>
      <c r="AE553" s="108">
        <f t="shared" si="551"/>
        <v>0</v>
      </c>
      <c r="AF553" s="108"/>
      <c r="AG553" s="108">
        <f t="shared" si="551"/>
        <v>0</v>
      </c>
      <c r="AH553" s="108">
        <f t="shared" si="551"/>
        <v>0</v>
      </c>
      <c r="AI553" s="108"/>
      <c r="AJ553" s="108">
        <f t="shared" si="551"/>
        <v>0</v>
      </c>
      <c r="AK553" s="108">
        <f t="shared" si="551"/>
        <v>0</v>
      </c>
      <c r="AL553" s="108">
        <f t="shared" si="551"/>
        <v>0</v>
      </c>
      <c r="AM553" s="108">
        <f t="shared" si="551"/>
        <v>0</v>
      </c>
      <c r="AN553" s="108">
        <f t="shared" si="551"/>
        <v>0</v>
      </c>
      <c r="AO553" s="108">
        <f t="shared" si="551"/>
        <v>0</v>
      </c>
      <c r="AP553" s="108">
        <f t="shared" si="551"/>
        <v>0</v>
      </c>
      <c r="AQ553" s="108">
        <f t="shared" si="551"/>
        <v>0</v>
      </c>
      <c r="AR553" s="108">
        <f t="shared" si="551"/>
        <v>0</v>
      </c>
      <c r="AS553" s="113"/>
      <c r="AT553" s="108">
        <f aca="true" t="shared" si="552" ref="AT553:BC553">AT554</f>
        <v>0</v>
      </c>
      <c r="AU553" s="108">
        <f t="shared" si="552"/>
        <v>0</v>
      </c>
      <c r="AV553" s="108">
        <f t="shared" si="552"/>
        <v>0</v>
      </c>
      <c r="AW553" s="108">
        <f t="shared" si="552"/>
        <v>0</v>
      </c>
      <c r="AX553" s="108">
        <f t="shared" si="552"/>
        <v>0</v>
      </c>
      <c r="AY553" s="108">
        <f t="shared" si="552"/>
        <v>0</v>
      </c>
      <c r="AZ553" s="108">
        <f t="shared" si="552"/>
        <v>0</v>
      </c>
      <c r="BA553" s="108">
        <f t="shared" si="552"/>
        <v>0</v>
      </c>
      <c r="BB553" s="108">
        <f t="shared" si="552"/>
        <v>0</v>
      </c>
      <c r="BC553" s="108">
        <f t="shared" si="552"/>
        <v>0</v>
      </c>
    </row>
    <row r="554" spans="1:55" ht="33" hidden="1">
      <c r="A554" s="104"/>
      <c r="B554" s="105" t="s">
        <v>328</v>
      </c>
      <c r="C554" s="106" t="s">
        <v>293</v>
      </c>
      <c r="D554" s="106" t="s">
        <v>322</v>
      </c>
      <c r="E554" s="111" t="s">
        <v>451</v>
      </c>
      <c r="F554" s="106" t="s">
        <v>329</v>
      </c>
      <c r="G554" s="108">
        <f>H554+I554</f>
        <v>23191</v>
      </c>
      <c r="H554" s="108">
        <v>23191</v>
      </c>
      <c r="I554" s="108"/>
      <c r="J554" s="112">
        <f>K554-G554</f>
        <v>1035</v>
      </c>
      <c r="K554" s="112">
        <v>24226</v>
      </c>
      <c r="L554" s="112"/>
      <c r="M554" s="112"/>
      <c r="N554" s="108">
        <v>24226</v>
      </c>
      <c r="O554" s="109"/>
      <c r="P554" s="112"/>
      <c r="Q554" s="112">
        <f>P554+N554</f>
        <v>24226</v>
      </c>
      <c r="R554" s="112">
        <f>O554</f>
        <v>0</v>
      </c>
      <c r="S554" s="112">
        <f>T554-Q554</f>
        <v>-24226</v>
      </c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  <c r="AL554" s="112"/>
      <c r="AM554" s="112"/>
      <c r="AN554" s="112"/>
      <c r="AO554" s="112"/>
      <c r="AP554" s="112"/>
      <c r="AQ554" s="112"/>
      <c r="AR554" s="112"/>
      <c r="AS554" s="113"/>
      <c r="AT554" s="112"/>
      <c r="AU554" s="112"/>
      <c r="AV554" s="112"/>
      <c r="AW554" s="112"/>
      <c r="AX554" s="112"/>
      <c r="AY554" s="112"/>
      <c r="AZ554" s="112"/>
      <c r="BA554" s="112"/>
      <c r="BB554" s="112"/>
      <c r="BC554" s="112"/>
    </row>
    <row r="555" spans="1:55" ht="33">
      <c r="A555" s="104"/>
      <c r="B555" s="105" t="s">
        <v>372</v>
      </c>
      <c r="C555" s="106" t="s">
        <v>293</v>
      </c>
      <c r="D555" s="106" t="s">
        <v>322</v>
      </c>
      <c r="E555" s="111" t="s">
        <v>63</v>
      </c>
      <c r="F555" s="106"/>
      <c r="G555" s="108"/>
      <c r="H555" s="108"/>
      <c r="I555" s="108"/>
      <c r="J555" s="112"/>
      <c r="K555" s="112"/>
      <c r="L555" s="112"/>
      <c r="M555" s="112"/>
      <c r="N555" s="108"/>
      <c r="O555" s="109"/>
      <c r="P555" s="112"/>
      <c r="Q555" s="112"/>
      <c r="R555" s="112"/>
      <c r="S555" s="112">
        <f aca="true" t="shared" si="553" ref="S555:AR555">S556</f>
        <v>10527</v>
      </c>
      <c r="T555" s="112">
        <f t="shared" si="553"/>
        <v>10527</v>
      </c>
      <c r="U555" s="112">
        <f t="shared" si="553"/>
        <v>0</v>
      </c>
      <c r="V555" s="112">
        <f t="shared" si="553"/>
        <v>10527</v>
      </c>
      <c r="W555" s="112">
        <f t="shared" si="553"/>
        <v>0</v>
      </c>
      <c r="X555" s="112">
        <f t="shared" si="553"/>
        <v>0</v>
      </c>
      <c r="Y555" s="112">
        <f t="shared" si="553"/>
        <v>10527</v>
      </c>
      <c r="Z555" s="112">
        <f t="shared" si="553"/>
        <v>10527</v>
      </c>
      <c r="AA555" s="112">
        <f t="shared" si="553"/>
        <v>0</v>
      </c>
      <c r="AB555" s="112">
        <f t="shared" si="553"/>
        <v>0</v>
      </c>
      <c r="AC555" s="112">
        <f t="shared" si="553"/>
        <v>10527</v>
      </c>
      <c r="AD555" s="112">
        <f t="shared" si="553"/>
        <v>10527</v>
      </c>
      <c r="AE555" s="112">
        <f t="shared" si="553"/>
        <v>0</v>
      </c>
      <c r="AF555" s="112"/>
      <c r="AG555" s="112">
        <f t="shared" si="553"/>
        <v>0</v>
      </c>
      <c r="AH555" s="112">
        <f t="shared" si="553"/>
        <v>10527</v>
      </c>
      <c r="AI555" s="112"/>
      <c r="AJ555" s="112">
        <f t="shared" si="553"/>
        <v>10527</v>
      </c>
      <c r="AK555" s="112">
        <f t="shared" si="553"/>
        <v>0</v>
      </c>
      <c r="AL555" s="112">
        <f t="shared" si="553"/>
        <v>0</v>
      </c>
      <c r="AM555" s="112">
        <f t="shared" si="553"/>
        <v>10527</v>
      </c>
      <c r="AN555" s="112">
        <f t="shared" si="553"/>
        <v>0</v>
      </c>
      <c r="AO555" s="112">
        <f t="shared" si="553"/>
        <v>-6731</v>
      </c>
      <c r="AP555" s="112">
        <f t="shared" si="553"/>
        <v>0</v>
      </c>
      <c r="AQ555" s="112">
        <f t="shared" si="553"/>
        <v>3796</v>
      </c>
      <c r="AR555" s="112">
        <f t="shared" si="553"/>
        <v>0</v>
      </c>
      <c r="AS555" s="113"/>
      <c r="AT555" s="112">
        <f aca="true" t="shared" si="554" ref="AT555:BC555">AT556</f>
        <v>3796</v>
      </c>
      <c r="AU555" s="112">
        <f t="shared" si="554"/>
        <v>0</v>
      </c>
      <c r="AV555" s="112">
        <f t="shared" si="554"/>
        <v>0</v>
      </c>
      <c r="AW555" s="112">
        <f t="shared" si="554"/>
        <v>3796</v>
      </c>
      <c r="AX555" s="112">
        <f t="shared" si="554"/>
        <v>0</v>
      </c>
      <c r="AY555" s="112">
        <f t="shared" si="554"/>
        <v>0</v>
      </c>
      <c r="AZ555" s="112">
        <f t="shared" si="554"/>
        <v>0</v>
      </c>
      <c r="BA555" s="112">
        <f t="shared" si="554"/>
        <v>0</v>
      </c>
      <c r="BB555" s="112">
        <f t="shared" si="554"/>
        <v>3796</v>
      </c>
      <c r="BC555" s="112">
        <f t="shared" si="554"/>
        <v>0</v>
      </c>
    </row>
    <row r="556" spans="1:55" ht="33">
      <c r="A556" s="104"/>
      <c r="B556" s="105" t="s">
        <v>328</v>
      </c>
      <c r="C556" s="106" t="s">
        <v>293</v>
      </c>
      <c r="D556" s="106" t="s">
        <v>322</v>
      </c>
      <c r="E556" s="111" t="s">
        <v>63</v>
      </c>
      <c r="F556" s="106" t="s">
        <v>329</v>
      </c>
      <c r="G556" s="108"/>
      <c r="H556" s="108"/>
      <c r="I556" s="108"/>
      <c r="J556" s="112"/>
      <c r="K556" s="112"/>
      <c r="L556" s="112"/>
      <c r="M556" s="112"/>
      <c r="N556" s="108"/>
      <c r="O556" s="109"/>
      <c r="P556" s="112"/>
      <c r="Q556" s="112"/>
      <c r="R556" s="112"/>
      <c r="S556" s="112">
        <f>T556-Q556</f>
        <v>10527</v>
      </c>
      <c r="T556" s="112">
        <v>10527</v>
      </c>
      <c r="U556" s="112"/>
      <c r="V556" s="112">
        <v>10527</v>
      </c>
      <c r="W556" s="112"/>
      <c r="X556" s="112"/>
      <c r="Y556" s="112">
        <f>W556+T556</f>
        <v>10527</v>
      </c>
      <c r="Z556" s="112">
        <f>X556+V556</f>
        <v>10527</v>
      </c>
      <c r="AA556" s="112"/>
      <c r="AB556" s="112"/>
      <c r="AC556" s="112">
        <f>AA556+Y556</f>
        <v>10527</v>
      </c>
      <c r="AD556" s="112">
        <f>AB556+Z556</f>
        <v>10527</v>
      </c>
      <c r="AE556" s="112"/>
      <c r="AF556" s="112"/>
      <c r="AG556" s="112"/>
      <c r="AH556" s="112">
        <f>AE556+AC556</f>
        <v>10527</v>
      </c>
      <c r="AI556" s="112"/>
      <c r="AJ556" s="112">
        <f>AG556+AD556</f>
        <v>10527</v>
      </c>
      <c r="AK556" s="113"/>
      <c r="AL556" s="113"/>
      <c r="AM556" s="112">
        <f>AK556+AH556</f>
        <v>10527</v>
      </c>
      <c r="AN556" s="112">
        <f>AI556</f>
        <v>0</v>
      </c>
      <c r="AO556" s="112">
        <f>AQ556-AM556</f>
        <v>-6731</v>
      </c>
      <c r="AP556" s="112">
        <f>AR556-AN556</f>
        <v>0</v>
      </c>
      <c r="AQ556" s="112">
        <f>3669+127</f>
        <v>3796</v>
      </c>
      <c r="AR556" s="112"/>
      <c r="AS556" s="113"/>
      <c r="AT556" s="112">
        <f>3669+127</f>
        <v>3796</v>
      </c>
      <c r="AU556" s="112"/>
      <c r="AV556" s="113"/>
      <c r="AW556" s="108">
        <f>AT556+AV556</f>
        <v>3796</v>
      </c>
      <c r="AX556" s="112">
        <f>AU556</f>
        <v>0</v>
      </c>
      <c r="AY556" s="115"/>
      <c r="AZ556" s="115"/>
      <c r="BA556" s="115"/>
      <c r="BB556" s="112">
        <f>AW556+AY556+AZ556+BA556</f>
        <v>3796</v>
      </c>
      <c r="BC556" s="109">
        <f>AX556+AY556</f>
        <v>0</v>
      </c>
    </row>
    <row r="557" spans="1:55" ht="99">
      <c r="A557" s="104"/>
      <c r="B557" s="105" t="s">
        <v>221</v>
      </c>
      <c r="C557" s="106" t="s">
        <v>293</v>
      </c>
      <c r="D557" s="106" t="s">
        <v>322</v>
      </c>
      <c r="E557" s="107" t="s">
        <v>222</v>
      </c>
      <c r="F557" s="106"/>
      <c r="G557" s="108"/>
      <c r="H557" s="108"/>
      <c r="I557" s="108"/>
      <c r="J557" s="112"/>
      <c r="K557" s="112"/>
      <c r="L557" s="112"/>
      <c r="M557" s="112"/>
      <c r="N557" s="108"/>
      <c r="O557" s="109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3"/>
      <c r="AL557" s="113"/>
      <c r="AM557" s="112"/>
      <c r="AN557" s="112"/>
      <c r="AO557" s="112">
        <f>AO558</f>
        <v>38213</v>
      </c>
      <c r="AP557" s="112">
        <f>AP558</f>
        <v>0</v>
      </c>
      <c r="AQ557" s="112">
        <f>AQ558</f>
        <v>38213</v>
      </c>
      <c r="AR557" s="112">
        <f>AR558</f>
        <v>38213</v>
      </c>
      <c r="AS557" s="113"/>
      <c r="AT557" s="112">
        <f aca="true" t="shared" si="555" ref="AT557:BC557">AT558</f>
        <v>38213</v>
      </c>
      <c r="AU557" s="112">
        <f t="shared" si="555"/>
        <v>38213</v>
      </c>
      <c r="AV557" s="112">
        <f t="shared" si="555"/>
        <v>0</v>
      </c>
      <c r="AW557" s="112">
        <f t="shared" si="555"/>
        <v>38213</v>
      </c>
      <c r="AX557" s="112">
        <f t="shared" si="555"/>
        <v>38213</v>
      </c>
      <c r="AY557" s="112">
        <f t="shared" si="555"/>
        <v>-15733</v>
      </c>
      <c r="AZ557" s="112">
        <f t="shared" si="555"/>
        <v>0</v>
      </c>
      <c r="BA557" s="112">
        <f t="shared" si="555"/>
        <v>0</v>
      </c>
      <c r="BB557" s="112">
        <f t="shared" si="555"/>
        <v>22480</v>
      </c>
      <c r="BC557" s="112">
        <f t="shared" si="555"/>
        <v>22480</v>
      </c>
    </row>
    <row r="558" spans="1:55" ht="33">
      <c r="A558" s="104"/>
      <c r="B558" s="105" t="s">
        <v>328</v>
      </c>
      <c r="C558" s="106" t="s">
        <v>293</v>
      </c>
      <c r="D558" s="106" t="s">
        <v>322</v>
      </c>
      <c r="E558" s="107" t="s">
        <v>222</v>
      </c>
      <c r="F558" s="106" t="s">
        <v>329</v>
      </c>
      <c r="G558" s="108"/>
      <c r="H558" s="108"/>
      <c r="I558" s="108"/>
      <c r="J558" s="112"/>
      <c r="K558" s="112"/>
      <c r="L558" s="112"/>
      <c r="M558" s="112"/>
      <c r="N558" s="108"/>
      <c r="O558" s="109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3"/>
      <c r="AL558" s="113"/>
      <c r="AM558" s="112"/>
      <c r="AN558" s="112"/>
      <c r="AO558" s="112">
        <f>AQ558-AM558</f>
        <v>38213</v>
      </c>
      <c r="AP558" s="112"/>
      <c r="AQ558" s="112">
        <v>38213</v>
      </c>
      <c r="AR558" s="112">
        <v>38213</v>
      </c>
      <c r="AS558" s="113"/>
      <c r="AT558" s="112">
        <v>38213</v>
      </c>
      <c r="AU558" s="112">
        <v>38213</v>
      </c>
      <c r="AV558" s="113"/>
      <c r="AW558" s="108">
        <f>AT558+AV558</f>
        <v>38213</v>
      </c>
      <c r="AX558" s="112">
        <f>AU558</f>
        <v>38213</v>
      </c>
      <c r="AY558" s="112">
        <v>-15733</v>
      </c>
      <c r="AZ558" s="115"/>
      <c r="BA558" s="115"/>
      <c r="BB558" s="112">
        <f>AW558+AY558+AZ558+BA558</f>
        <v>22480</v>
      </c>
      <c r="BC558" s="112">
        <f>AX558+AY558</f>
        <v>22480</v>
      </c>
    </row>
    <row r="559" spans="1:55" ht="16.5">
      <c r="A559" s="104"/>
      <c r="B559" s="105"/>
      <c r="C559" s="106"/>
      <c r="D559" s="106"/>
      <c r="E559" s="111"/>
      <c r="F559" s="106"/>
      <c r="G559" s="108"/>
      <c r="H559" s="108"/>
      <c r="I559" s="108"/>
      <c r="J559" s="112"/>
      <c r="K559" s="112"/>
      <c r="L559" s="112"/>
      <c r="M559" s="112"/>
      <c r="N559" s="108"/>
      <c r="O559" s="109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3"/>
      <c r="AL559" s="113"/>
      <c r="AM559" s="112"/>
      <c r="AN559" s="112"/>
      <c r="AO559" s="112"/>
      <c r="AP559" s="112"/>
      <c r="AQ559" s="112"/>
      <c r="AR559" s="112"/>
      <c r="AS559" s="113"/>
      <c r="AT559" s="112"/>
      <c r="AU559" s="112"/>
      <c r="AV559" s="113"/>
      <c r="AW559" s="113"/>
      <c r="AX559" s="112">
        <f>AU559</f>
        <v>0</v>
      </c>
      <c r="AY559" s="115"/>
      <c r="AZ559" s="115"/>
      <c r="BA559" s="115"/>
      <c r="BB559" s="124"/>
      <c r="BC559" s="115"/>
    </row>
    <row r="560" spans="1:55" s="2" customFormat="1" ht="37.5">
      <c r="A560" s="98"/>
      <c r="B560" s="99" t="s">
        <v>369</v>
      </c>
      <c r="C560" s="100" t="s">
        <v>293</v>
      </c>
      <c r="D560" s="100" t="s">
        <v>323</v>
      </c>
      <c r="E560" s="173"/>
      <c r="F560" s="163"/>
      <c r="G560" s="102">
        <f aca="true" t="shared" si="556" ref="G560:W561">G561</f>
        <v>5666</v>
      </c>
      <c r="H560" s="102">
        <f t="shared" si="556"/>
        <v>5666</v>
      </c>
      <c r="I560" s="102">
        <f t="shared" si="556"/>
        <v>0</v>
      </c>
      <c r="J560" s="102">
        <f t="shared" si="556"/>
        <v>0</v>
      </c>
      <c r="K560" s="102">
        <f t="shared" si="556"/>
        <v>5666</v>
      </c>
      <c r="L560" s="102">
        <f t="shared" si="556"/>
        <v>0</v>
      </c>
      <c r="M560" s="102"/>
      <c r="N560" s="102">
        <f>N561</f>
        <v>6115</v>
      </c>
      <c r="O560" s="102">
        <f t="shared" si="556"/>
        <v>0</v>
      </c>
      <c r="P560" s="102">
        <f t="shared" si="556"/>
        <v>0</v>
      </c>
      <c r="Q560" s="102">
        <f t="shared" si="556"/>
        <v>6115</v>
      </c>
      <c r="R560" s="102">
        <f t="shared" si="556"/>
        <v>0</v>
      </c>
      <c r="S560" s="102">
        <f t="shared" si="556"/>
        <v>-1944</v>
      </c>
      <c r="T560" s="102">
        <f t="shared" si="556"/>
        <v>4171</v>
      </c>
      <c r="U560" s="102">
        <f t="shared" si="556"/>
        <v>0</v>
      </c>
      <c r="V560" s="102">
        <f t="shared" si="556"/>
        <v>4171</v>
      </c>
      <c r="W560" s="102">
        <f t="shared" si="556"/>
        <v>0</v>
      </c>
      <c r="X560" s="102">
        <f aca="true" t="shared" si="557" ref="X560:AN560">X561</f>
        <v>0</v>
      </c>
      <c r="Y560" s="102">
        <f t="shared" si="557"/>
        <v>4171</v>
      </c>
      <c r="Z560" s="102">
        <f t="shared" si="557"/>
        <v>4171</v>
      </c>
      <c r="AA560" s="102">
        <f t="shared" si="557"/>
        <v>0</v>
      </c>
      <c r="AB560" s="102">
        <f t="shared" si="557"/>
        <v>0</v>
      </c>
      <c r="AC560" s="102">
        <f t="shared" si="557"/>
        <v>4171</v>
      </c>
      <c r="AD560" s="102">
        <f t="shared" si="557"/>
        <v>4171</v>
      </c>
      <c r="AE560" s="102">
        <f t="shared" si="557"/>
        <v>0</v>
      </c>
      <c r="AF560" s="102"/>
      <c r="AG560" s="102">
        <f t="shared" si="557"/>
        <v>0</v>
      </c>
      <c r="AH560" s="102">
        <f t="shared" si="557"/>
        <v>4171</v>
      </c>
      <c r="AI560" s="102"/>
      <c r="AJ560" s="102">
        <f t="shared" si="557"/>
        <v>4171</v>
      </c>
      <c r="AK560" s="102">
        <f t="shared" si="557"/>
        <v>0</v>
      </c>
      <c r="AL560" s="102">
        <f t="shared" si="557"/>
        <v>0</v>
      </c>
      <c r="AM560" s="102">
        <f t="shared" si="557"/>
        <v>4171</v>
      </c>
      <c r="AN560" s="102">
        <f t="shared" si="557"/>
        <v>0</v>
      </c>
      <c r="AO560" s="102">
        <f>AO561</f>
        <v>1293</v>
      </c>
      <c r="AP560" s="102">
        <f>AP561</f>
        <v>0</v>
      </c>
      <c r="AQ560" s="102">
        <f>AQ561</f>
        <v>5464</v>
      </c>
      <c r="AR560" s="102">
        <f>AR561</f>
        <v>0</v>
      </c>
      <c r="AS560" s="136"/>
      <c r="AT560" s="102">
        <f aca="true" t="shared" si="558" ref="AT560:BC560">AT561</f>
        <v>5464</v>
      </c>
      <c r="AU560" s="102">
        <f t="shared" si="558"/>
        <v>0</v>
      </c>
      <c r="AV560" s="102">
        <f t="shared" si="558"/>
        <v>0</v>
      </c>
      <c r="AW560" s="102">
        <f t="shared" si="558"/>
        <v>5464</v>
      </c>
      <c r="AX560" s="102">
        <f t="shared" si="558"/>
        <v>0</v>
      </c>
      <c r="AY560" s="102">
        <f t="shared" si="558"/>
        <v>0</v>
      </c>
      <c r="AZ560" s="102">
        <f t="shared" si="558"/>
        <v>0</v>
      </c>
      <c r="BA560" s="102">
        <f t="shared" si="558"/>
        <v>0</v>
      </c>
      <c r="BB560" s="102">
        <f t="shared" si="558"/>
        <v>5464</v>
      </c>
      <c r="BC560" s="102">
        <f t="shared" si="558"/>
        <v>0</v>
      </c>
    </row>
    <row r="561" spans="1:55" ht="33">
      <c r="A561" s="104"/>
      <c r="B561" s="105" t="s">
        <v>373</v>
      </c>
      <c r="C561" s="106" t="s">
        <v>293</v>
      </c>
      <c r="D561" s="106" t="s">
        <v>323</v>
      </c>
      <c r="E561" s="111" t="s">
        <v>411</v>
      </c>
      <c r="F561" s="106"/>
      <c r="G561" s="108">
        <f t="shared" si="556"/>
        <v>5666</v>
      </c>
      <c r="H561" s="108">
        <f t="shared" si="556"/>
        <v>5666</v>
      </c>
      <c r="I561" s="108">
        <f t="shared" si="556"/>
        <v>0</v>
      </c>
      <c r="J561" s="108">
        <f t="shared" si="556"/>
        <v>0</v>
      </c>
      <c r="K561" s="108">
        <f t="shared" si="556"/>
        <v>5666</v>
      </c>
      <c r="L561" s="108">
        <f t="shared" si="556"/>
        <v>0</v>
      </c>
      <c r="M561" s="108"/>
      <c r="N561" s="108">
        <f t="shared" si="556"/>
        <v>6115</v>
      </c>
      <c r="O561" s="108">
        <f t="shared" si="556"/>
        <v>0</v>
      </c>
      <c r="P561" s="108">
        <f t="shared" si="556"/>
        <v>0</v>
      </c>
      <c r="Q561" s="108">
        <f t="shared" si="556"/>
        <v>6115</v>
      </c>
      <c r="R561" s="108">
        <f t="shared" si="556"/>
        <v>0</v>
      </c>
      <c r="S561" s="108">
        <f aca="true" t="shared" si="559" ref="S561:Z561">S562+S563</f>
        <v>-1944</v>
      </c>
      <c r="T561" s="108">
        <f t="shared" si="559"/>
        <v>4171</v>
      </c>
      <c r="U561" s="108">
        <f t="shared" si="559"/>
        <v>0</v>
      </c>
      <c r="V561" s="108">
        <f t="shared" si="559"/>
        <v>4171</v>
      </c>
      <c r="W561" s="108">
        <f t="shared" si="559"/>
        <v>0</v>
      </c>
      <c r="X561" s="108">
        <f t="shared" si="559"/>
        <v>0</v>
      </c>
      <c r="Y561" s="108">
        <f t="shared" si="559"/>
        <v>4171</v>
      </c>
      <c r="Z561" s="108">
        <f t="shared" si="559"/>
        <v>4171</v>
      </c>
      <c r="AA561" s="108">
        <f aca="true" t="shared" si="560" ref="AA561:AJ561">AA562+AA563</f>
        <v>0</v>
      </c>
      <c r="AB561" s="108">
        <f t="shared" si="560"/>
        <v>0</v>
      </c>
      <c r="AC561" s="108">
        <f t="shared" si="560"/>
        <v>4171</v>
      </c>
      <c r="AD561" s="108">
        <f t="shared" si="560"/>
        <v>4171</v>
      </c>
      <c r="AE561" s="108">
        <f t="shared" si="560"/>
        <v>0</v>
      </c>
      <c r="AF561" s="108"/>
      <c r="AG561" s="108">
        <f t="shared" si="560"/>
        <v>0</v>
      </c>
      <c r="AH561" s="108">
        <f t="shared" si="560"/>
        <v>4171</v>
      </c>
      <c r="AI561" s="108"/>
      <c r="AJ561" s="108">
        <f t="shared" si="560"/>
        <v>4171</v>
      </c>
      <c r="AK561" s="108">
        <f>AK562+AK563</f>
        <v>0</v>
      </c>
      <c r="AL561" s="108">
        <f>AL562+AL563</f>
        <v>0</v>
      </c>
      <c r="AM561" s="108">
        <f>AM562+AM563</f>
        <v>4171</v>
      </c>
      <c r="AN561" s="108">
        <f>AN562+AN563</f>
        <v>0</v>
      </c>
      <c r="AO561" s="108">
        <f>AO563</f>
        <v>1293</v>
      </c>
      <c r="AP561" s="108">
        <f>AP563</f>
        <v>0</v>
      </c>
      <c r="AQ561" s="108">
        <f>AQ563</f>
        <v>5464</v>
      </c>
      <c r="AR561" s="108">
        <f>AR563</f>
        <v>0</v>
      </c>
      <c r="AS561" s="113"/>
      <c r="AT561" s="108">
        <f aca="true" t="shared" si="561" ref="AT561:BC561">AT563</f>
        <v>5464</v>
      </c>
      <c r="AU561" s="108">
        <f t="shared" si="561"/>
        <v>0</v>
      </c>
      <c r="AV561" s="108">
        <f t="shared" si="561"/>
        <v>0</v>
      </c>
      <c r="AW561" s="108">
        <f t="shared" si="561"/>
        <v>5464</v>
      </c>
      <c r="AX561" s="108">
        <f t="shared" si="561"/>
        <v>0</v>
      </c>
      <c r="AY561" s="108">
        <f t="shared" si="561"/>
        <v>0</v>
      </c>
      <c r="AZ561" s="108">
        <f t="shared" si="561"/>
        <v>0</v>
      </c>
      <c r="BA561" s="108">
        <f t="shared" si="561"/>
        <v>0</v>
      </c>
      <c r="BB561" s="108">
        <f t="shared" si="561"/>
        <v>5464</v>
      </c>
      <c r="BC561" s="108">
        <f t="shared" si="561"/>
        <v>0</v>
      </c>
    </row>
    <row r="562" spans="1:55" ht="16.5" hidden="1">
      <c r="A562" s="104"/>
      <c r="B562" s="105" t="s">
        <v>0</v>
      </c>
      <c r="C562" s="106" t="s">
        <v>293</v>
      </c>
      <c r="D562" s="106" t="s">
        <v>323</v>
      </c>
      <c r="E562" s="111" t="s">
        <v>411</v>
      </c>
      <c r="F562" s="106" t="s">
        <v>370</v>
      </c>
      <c r="G562" s="108">
        <f>H562+I562</f>
        <v>5666</v>
      </c>
      <c r="H562" s="108">
        <f>330+5336</f>
        <v>5666</v>
      </c>
      <c r="I562" s="108"/>
      <c r="J562" s="112">
        <f>K562-G562</f>
        <v>0</v>
      </c>
      <c r="K562" s="112">
        <v>5666</v>
      </c>
      <c r="L562" s="112"/>
      <c r="M562" s="112"/>
      <c r="N562" s="108">
        <v>6115</v>
      </c>
      <c r="O562" s="109"/>
      <c r="P562" s="112"/>
      <c r="Q562" s="112">
        <f>P562+N562</f>
        <v>6115</v>
      </c>
      <c r="R562" s="112">
        <f>O562</f>
        <v>0</v>
      </c>
      <c r="S562" s="112">
        <f>T562-Q562</f>
        <v>-6115</v>
      </c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  <c r="AL562" s="112"/>
      <c r="AM562" s="112"/>
      <c r="AN562" s="112"/>
      <c r="AO562" s="112"/>
      <c r="AP562" s="112"/>
      <c r="AQ562" s="112"/>
      <c r="AR562" s="112"/>
      <c r="AS562" s="113"/>
      <c r="AT562" s="112"/>
      <c r="AU562" s="112"/>
      <c r="AV562" s="112"/>
      <c r="AW562" s="112"/>
      <c r="AX562" s="112"/>
      <c r="AY562" s="112"/>
      <c r="AZ562" s="112"/>
      <c r="BA562" s="112"/>
      <c r="BB562" s="112"/>
      <c r="BC562" s="112"/>
    </row>
    <row r="563" spans="1:55" ht="49.5">
      <c r="A563" s="104"/>
      <c r="B563" s="134" t="s">
        <v>135</v>
      </c>
      <c r="C563" s="106" t="s">
        <v>293</v>
      </c>
      <c r="D563" s="106" t="s">
        <v>323</v>
      </c>
      <c r="E563" s="111" t="s">
        <v>122</v>
      </c>
      <c r="F563" s="106"/>
      <c r="G563" s="108"/>
      <c r="H563" s="108"/>
      <c r="I563" s="108"/>
      <c r="J563" s="112"/>
      <c r="K563" s="112"/>
      <c r="L563" s="112"/>
      <c r="M563" s="112"/>
      <c r="N563" s="108"/>
      <c r="O563" s="109"/>
      <c r="P563" s="112"/>
      <c r="Q563" s="112"/>
      <c r="R563" s="112"/>
      <c r="S563" s="112">
        <f aca="true" t="shared" si="562" ref="S563:AN563">S564</f>
        <v>4171</v>
      </c>
      <c r="T563" s="112">
        <f t="shared" si="562"/>
        <v>4171</v>
      </c>
      <c r="U563" s="112">
        <f t="shared" si="562"/>
        <v>0</v>
      </c>
      <c r="V563" s="112">
        <f t="shared" si="562"/>
        <v>4171</v>
      </c>
      <c r="W563" s="112">
        <f t="shared" si="562"/>
        <v>0</v>
      </c>
      <c r="X563" s="112">
        <f t="shared" si="562"/>
        <v>0</v>
      </c>
      <c r="Y563" s="112">
        <f t="shared" si="562"/>
        <v>4171</v>
      </c>
      <c r="Z563" s="112">
        <f t="shared" si="562"/>
        <v>4171</v>
      </c>
      <c r="AA563" s="112">
        <f t="shared" si="562"/>
        <v>0</v>
      </c>
      <c r="AB563" s="112">
        <f t="shared" si="562"/>
        <v>0</v>
      </c>
      <c r="AC563" s="112">
        <f t="shared" si="562"/>
        <v>4171</v>
      </c>
      <c r="AD563" s="112">
        <f t="shared" si="562"/>
        <v>4171</v>
      </c>
      <c r="AE563" s="112">
        <f t="shared" si="562"/>
        <v>0</v>
      </c>
      <c r="AF563" s="112"/>
      <c r="AG563" s="112">
        <f t="shared" si="562"/>
        <v>0</v>
      </c>
      <c r="AH563" s="112">
        <f t="shared" si="562"/>
        <v>4171</v>
      </c>
      <c r="AI563" s="112"/>
      <c r="AJ563" s="112">
        <f t="shared" si="562"/>
        <v>4171</v>
      </c>
      <c r="AK563" s="112">
        <f t="shared" si="562"/>
        <v>0</v>
      </c>
      <c r="AL563" s="112">
        <f t="shared" si="562"/>
        <v>0</v>
      </c>
      <c r="AM563" s="112">
        <f t="shared" si="562"/>
        <v>4171</v>
      </c>
      <c r="AN563" s="112">
        <f t="shared" si="562"/>
        <v>0</v>
      </c>
      <c r="AO563" s="112">
        <f>AO564+AO565</f>
        <v>1293</v>
      </c>
      <c r="AP563" s="112">
        <f>AP564+AP565</f>
        <v>0</v>
      </c>
      <c r="AQ563" s="112">
        <f>AQ564+AQ565</f>
        <v>5464</v>
      </c>
      <c r="AR563" s="112">
        <f>AR564+AR565</f>
        <v>0</v>
      </c>
      <c r="AS563" s="113"/>
      <c r="AT563" s="112">
        <f aca="true" t="shared" si="563" ref="AT563:BC563">AT564+AT565</f>
        <v>5464</v>
      </c>
      <c r="AU563" s="112">
        <f t="shared" si="563"/>
        <v>0</v>
      </c>
      <c r="AV563" s="112">
        <f t="shared" si="563"/>
        <v>0</v>
      </c>
      <c r="AW563" s="112">
        <f t="shared" si="563"/>
        <v>5464</v>
      </c>
      <c r="AX563" s="112">
        <f t="shared" si="563"/>
        <v>0</v>
      </c>
      <c r="AY563" s="112">
        <f t="shared" si="563"/>
        <v>0</v>
      </c>
      <c r="AZ563" s="112">
        <f t="shared" si="563"/>
        <v>0</v>
      </c>
      <c r="BA563" s="112">
        <f t="shared" si="563"/>
        <v>0</v>
      </c>
      <c r="BB563" s="112">
        <f t="shared" si="563"/>
        <v>5464</v>
      </c>
      <c r="BC563" s="112">
        <f t="shared" si="563"/>
        <v>0</v>
      </c>
    </row>
    <row r="564" spans="1:55" ht="16.5" hidden="1">
      <c r="A564" s="104"/>
      <c r="B564" s="105" t="s">
        <v>0</v>
      </c>
      <c r="C564" s="106" t="s">
        <v>293</v>
      </c>
      <c r="D564" s="106" t="s">
        <v>323</v>
      </c>
      <c r="E564" s="111" t="s">
        <v>122</v>
      </c>
      <c r="F564" s="106" t="s">
        <v>370</v>
      </c>
      <c r="G564" s="108"/>
      <c r="H564" s="108"/>
      <c r="I564" s="108"/>
      <c r="J564" s="112"/>
      <c r="K564" s="112"/>
      <c r="L564" s="112"/>
      <c r="M564" s="112"/>
      <c r="N564" s="108"/>
      <c r="O564" s="109"/>
      <c r="P564" s="112"/>
      <c r="Q564" s="112"/>
      <c r="R564" s="112"/>
      <c r="S564" s="112">
        <f>T564-Q564</f>
        <v>4171</v>
      </c>
      <c r="T564" s="112">
        <v>4171</v>
      </c>
      <c r="U564" s="112"/>
      <c r="V564" s="112">
        <v>4171</v>
      </c>
      <c r="W564" s="112"/>
      <c r="X564" s="112"/>
      <c r="Y564" s="112">
        <f>W564+T564</f>
        <v>4171</v>
      </c>
      <c r="Z564" s="112">
        <f>X564+V564</f>
        <v>4171</v>
      </c>
      <c r="AA564" s="112"/>
      <c r="AB564" s="112"/>
      <c r="AC564" s="112">
        <f>AA564+Y564</f>
        <v>4171</v>
      </c>
      <c r="AD564" s="112">
        <f>AB564+Z564</f>
        <v>4171</v>
      </c>
      <c r="AE564" s="112"/>
      <c r="AF564" s="112"/>
      <c r="AG564" s="112"/>
      <c r="AH564" s="112">
        <f>AE564+AC564</f>
        <v>4171</v>
      </c>
      <c r="AI564" s="112"/>
      <c r="AJ564" s="112">
        <f>AG564+AD564</f>
        <v>4171</v>
      </c>
      <c r="AK564" s="113"/>
      <c r="AL564" s="113"/>
      <c r="AM564" s="112">
        <f>AK564+AH564</f>
        <v>4171</v>
      </c>
      <c r="AN564" s="112">
        <f>AI564</f>
        <v>0</v>
      </c>
      <c r="AO564" s="112">
        <f>AQ564-AM564</f>
        <v>-4171</v>
      </c>
      <c r="AP564" s="112">
        <f>AR564-AN564</f>
        <v>0</v>
      </c>
      <c r="AQ564" s="112"/>
      <c r="AR564" s="112"/>
      <c r="AS564" s="113"/>
      <c r="AT564" s="112"/>
      <c r="AU564" s="112"/>
      <c r="AV564" s="112"/>
      <c r="AW564" s="112"/>
      <c r="AX564" s="112"/>
      <c r="AY564" s="112"/>
      <c r="AZ564" s="112"/>
      <c r="BA564" s="112"/>
      <c r="BB564" s="112"/>
      <c r="BC564" s="112"/>
    </row>
    <row r="565" spans="1:55" ht="69.75" customHeight="1">
      <c r="A565" s="104"/>
      <c r="B565" s="105" t="s">
        <v>167</v>
      </c>
      <c r="C565" s="106" t="s">
        <v>293</v>
      </c>
      <c r="D565" s="106" t="s">
        <v>323</v>
      </c>
      <c r="E565" s="111" t="s">
        <v>166</v>
      </c>
      <c r="F565" s="106"/>
      <c r="G565" s="108"/>
      <c r="H565" s="108"/>
      <c r="I565" s="108"/>
      <c r="J565" s="112"/>
      <c r="K565" s="112"/>
      <c r="L565" s="112"/>
      <c r="M565" s="112"/>
      <c r="N565" s="108"/>
      <c r="O565" s="109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3"/>
      <c r="AL565" s="113"/>
      <c r="AM565" s="112"/>
      <c r="AN565" s="112"/>
      <c r="AO565" s="112">
        <f>AO566</f>
        <v>5464</v>
      </c>
      <c r="AP565" s="112">
        <f>AP566</f>
        <v>0</v>
      </c>
      <c r="AQ565" s="112">
        <f>AQ566</f>
        <v>5464</v>
      </c>
      <c r="AR565" s="112">
        <f>AR566</f>
        <v>0</v>
      </c>
      <c r="AS565" s="113"/>
      <c r="AT565" s="112">
        <f aca="true" t="shared" si="564" ref="AT565:BC565">AT566</f>
        <v>5464</v>
      </c>
      <c r="AU565" s="112">
        <f t="shared" si="564"/>
        <v>0</v>
      </c>
      <c r="AV565" s="112">
        <f t="shared" si="564"/>
        <v>0</v>
      </c>
      <c r="AW565" s="112">
        <f t="shared" si="564"/>
        <v>5464</v>
      </c>
      <c r="AX565" s="112">
        <f t="shared" si="564"/>
        <v>0</v>
      </c>
      <c r="AY565" s="112">
        <f t="shared" si="564"/>
        <v>0</v>
      </c>
      <c r="AZ565" s="112">
        <f t="shared" si="564"/>
        <v>0</v>
      </c>
      <c r="BA565" s="112">
        <f t="shared" si="564"/>
        <v>0</v>
      </c>
      <c r="BB565" s="112">
        <f t="shared" si="564"/>
        <v>5464</v>
      </c>
      <c r="BC565" s="112">
        <f t="shared" si="564"/>
        <v>0</v>
      </c>
    </row>
    <row r="566" spans="1:55" ht="16.5">
      <c r="A566" s="104"/>
      <c r="B566" s="105" t="s">
        <v>0</v>
      </c>
      <c r="C566" s="106" t="s">
        <v>293</v>
      </c>
      <c r="D566" s="106" t="s">
        <v>323</v>
      </c>
      <c r="E566" s="111" t="s">
        <v>166</v>
      </c>
      <c r="F566" s="106" t="s">
        <v>370</v>
      </c>
      <c r="G566" s="108"/>
      <c r="H566" s="108"/>
      <c r="I566" s="108"/>
      <c r="J566" s="112"/>
      <c r="K566" s="112"/>
      <c r="L566" s="112"/>
      <c r="M566" s="112"/>
      <c r="N566" s="108"/>
      <c r="O566" s="109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3"/>
      <c r="AL566" s="113"/>
      <c r="AM566" s="112"/>
      <c r="AN566" s="112"/>
      <c r="AO566" s="112">
        <f>AQ566-AM566</f>
        <v>5464</v>
      </c>
      <c r="AP566" s="112">
        <f>AR566-AN566</f>
        <v>0</v>
      </c>
      <c r="AQ566" s="112">
        <v>5464</v>
      </c>
      <c r="AR566" s="112"/>
      <c r="AS566" s="113"/>
      <c r="AT566" s="112">
        <v>5464</v>
      </c>
      <c r="AU566" s="112"/>
      <c r="AV566" s="113"/>
      <c r="AW566" s="108">
        <f>AT566+AV566</f>
        <v>5464</v>
      </c>
      <c r="AX566" s="112">
        <f>AU566</f>
        <v>0</v>
      </c>
      <c r="AY566" s="115"/>
      <c r="AZ566" s="115"/>
      <c r="BA566" s="115"/>
      <c r="BB566" s="112">
        <f>AW566+AY566+AZ566+BA566</f>
        <v>5464</v>
      </c>
      <c r="BC566" s="112">
        <f>AX566+AY566</f>
        <v>0</v>
      </c>
    </row>
    <row r="567" spans="1:55" ht="27" customHeight="1">
      <c r="A567" s="104"/>
      <c r="B567" s="155" t="s">
        <v>246</v>
      </c>
      <c r="C567" s="100" t="s">
        <v>293</v>
      </c>
      <c r="D567" s="100" t="s">
        <v>324</v>
      </c>
      <c r="E567" s="111"/>
      <c r="F567" s="106"/>
      <c r="G567" s="108"/>
      <c r="H567" s="108"/>
      <c r="I567" s="108"/>
      <c r="J567" s="112"/>
      <c r="K567" s="112"/>
      <c r="L567" s="112"/>
      <c r="M567" s="112"/>
      <c r="N567" s="108"/>
      <c r="O567" s="109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3"/>
      <c r="AL567" s="113"/>
      <c r="AM567" s="112"/>
      <c r="AN567" s="112"/>
      <c r="AO567" s="116">
        <f>AO571</f>
        <v>87590</v>
      </c>
      <c r="AP567" s="116">
        <f>AP571</f>
        <v>0</v>
      </c>
      <c r="AQ567" s="116">
        <f>AQ571</f>
        <v>87590</v>
      </c>
      <c r="AR567" s="116">
        <f>AR571</f>
        <v>87590</v>
      </c>
      <c r="AS567" s="113"/>
      <c r="AT567" s="116">
        <f>AT571</f>
        <v>87590</v>
      </c>
      <c r="AU567" s="116">
        <f>AU571</f>
        <v>87590</v>
      </c>
      <c r="AV567" s="116">
        <f>AV571</f>
        <v>0</v>
      </c>
      <c r="AW567" s="116">
        <f>AW571</f>
        <v>87590</v>
      </c>
      <c r="AX567" s="116">
        <f>AX571</f>
        <v>87590</v>
      </c>
      <c r="AY567" s="116">
        <f>AY571+AY568</f>
        <v>28423</v>
      </c>
      <c r="AZ567" s="116">
        <f>AZ571+AZ568</f>
        <v>0</v>
      </c>
      <c r="BA567" s="116">
        <f>BA571+BA568</f>
        <v>0</v>
      </c>
      <c r="BB567" s="116">
        <f>BB571+BB568</f>
        <v>116013</v>
      </c>
      <c r="BC567" s="116">
        <f>BC571+BC568</f>
        <v>116013</v>
      </c>
    </row>
    <row r="568" spans="1:55" s="74" customFormat="1" ht="18.75">
      <c r="A568" s="104"/>
      <c r="B568" s="105" t="s">
        <v>378</v>
      </c>
      <c r="C568" s="106" t="s">
        <v>293</v>
      </c>
      <c r="D568" s="106" t="s">
        <v>324</v>
      </c>
      <c r="E568" s="111" t="s">
        <v>456</v>
      </c>
      <c r="F568" s="106"/>
      <c r="G568" s="108"/>
      <c r="H568" s="108"/>
      <c r="I568" s="108"/>
      <c r="J568" s="112"/>
      <c r="K568" s="112"/>
      <c r="L568" s="112"/>
      <c r="M568" s="112"/>
      <c r="N568" s="108"/>
      <c r="O568" s="109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74"/>
      <c r="AL568" s="174"/>
      <c r="AM568" s="112"/>
      <c r="AN568" s="112"/>
      <c r="AO568" s="103"/>
      <c r="AP568" s="103"/>
      <c r="AQ568" s="103"/>
      <c r="AR568" s="103"/>
      <c r="AS568" s="174"/>
      <c r="AT568" s="103"/>
      <c r="AU568" s="103"/>
      <c r="AV568" s="103"/>
      <c r="AW568" s="103"/>
      <c r="AX568" s="103"/>
      <c r="AY568" s="112">
        <f>AY569</f>
        <v>2399</v>
      </c>
      <c r="AZ568" s="112">
        <f aca="true" t="shared" si="565" ref="AZ568:BC569">AZ569</f>
        <v>0</v>
      </c>
      <c r="BA568" s="112">
        <f t="shared" si="565"/>
        <v>0</v>
      </c>
      <c r="BB568" s="112">
        <f t="shared" si="565"/>
        <v>2399</v>
      </c>
      <c r="BC568" s="112">
        <f t="shared" si="565"/>
        <v>2399</v>
      </c>
    </row>
    <row r="569" spans="1:55" s="74" customFormat="1" ht="95.25" customHeight="1">
      <c r="A569" s="104"/>
      <c r="B569" s="105" t="s">
        <v>286</v>
      </c>
      <c r="C569" s="106" t="s">
        <v>293</v>
      </c>
      <c r="D569" s="106" t="s">
        <v>324</v>
      </c>
      <c r="E569" s="111" t="s">
        <v>285</v>
      </c>
      <c r="F569" s="106"/>
      <c r="G569" s="108"/>
      <c r="H569" s="108"/>
      <c r="I569" s="108"/>
      <c r="J569" s="112"/>
      <c r="K569" s="112"/>
      <c r="L569" s="112"/>
      <c r="M569" s="112"/>
      <c r="N569" s="108"/>
      <c r="O569" s="109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74"/>
      <c r="AL569" s="174"/>
      <c r="AM569" s="112"/>
      <c r="AN569" s="112"/>
      <c r="AO569" s="103"/>
      <c r="AP569" s="103"/>
      <c r="AQ569" s="103"/>
      <c r="AR569" s="103"/>
      <c r="AS569" s="174"/>
      <c r="AT569" s="103"/>
      <c r="AU569" s="103"/>
      <c r="AV569" s="103"/>
      <c r="AW569" s="103"/>
      <c r="AX569" s="103"/>
      <c r="AY569" s="112">
        <f>AY570</f>
        <v>2399</v>
      </c>
      <c r="AZ569" s="112">
        <f t="shared" si="565"/>
        <v>0</v>
      </c>
      <c r="BA569" s="112">
        <f t="shared" si="565"/>
        <v>0</v>
      </c>
      <c r="BB569" s="112">
        <f t="shared" si="565"/>
        <v>2399</v>
      </c>
      <c r="BC569" s="112">
        <f t="shared" si="565"/>
        <v>2399</v>
      </c>
    </row>
    <row r="570" spans="1:55" s="74" customFormat="1" ht="18.75">
      <c r="A570" s="104"/>
      <c r="B570" s="105" t="s">
        <v>0</v>
      </c>
      <c r="C570" s="106" t="s">
        <v>293</v>
      </c>
      <c r="D570" s="106" t="s">
        <v>324</v>
      </c>
      <c r="E570" s="111" t="s">
        <v>285</v>
      </c>
      <c r="F570" s="106" t="s">
        <v>370</v>
      </c>
      <c r="G570" s="108"/>
      <c r="H570" s="108"/>
      <c r="I570" s="108"/>
      <c r="J570" s="112"/>
      <c r="K570" s="112"/>
      <c r="L570" s="112"/>
      <c r="M570" s="112"/>
      <c r="N570" s="108"/>
      <c r="O570" s="109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74"/>
      <c r="AL570" s="174"/>
      <c r="AM570" s="112"/>
      <c r="AN570" s="112"/>
      <c r="AO570" s="103"/>
      <c r="AP570" s="103"/>
      <c r="AQ570" s="103"/>
      <c r="AR570" s="103"/>
      <c r="AS570" s="174"/>
      <c r="AT570" s="103"/>
      <c r="AU570" s="103"/>
      <c r="AV570" s="103"/>
      <c r="AW570" s="103"/>
      <c r="AX570" s="103"/>
      <c r="AY570" s="112">
        <v>2399</v>
      </c>
      <c r="AZ570" s="103"/>
      <c r="BA570" s="103"/>
      <c r="BB570" s="112">
        <f>AW570+AY570+AZ570+BA570</f>
        <v>2399</v>
      </c>
      <c r="BC570" s="112">
        <f>AX570+AY570</f>
        <v>2399</v>
      </c>
    </row>
    <row r="571" spans="1:55" ht="33">
      <c r="A571" s="104"/>
      <c r="B571" s="105" t="s">
        <v>194</v>
      </c>
      <c r="C571" s="106" t="s">
        <v>293</v>
      </c>
      <c r="D571" s="106" t="s">
        <v>324</v>
      </c>
      <c r="E571" s="132" t="s">
        <v>195</v>
      </c>
      <c r="F571" s="106"/>
      <c r="G571" s="108"/>
      <c r="H571" s="108"/>
      <c r="I571" s="108"/>
      <c r="J571" s="112"/>
      <c r="K571" s="112"/>
      <c r="L571" s="112"/>
      <c r="M571" s="112"/>
      <c r="N571" s="108"/>
      <c r="O571" s="109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3"/>
      <c r="AL571" s="113"/>
      <c r="AM571" s="112"/>
      <c r="AN571" s="112"/>
      <c r="AO571" s="112">
        <f>AO572</f>
        <v>87590</v>
      </c>
      <c r="AP571" s="112">
        <f aca="true" t="shared" si="566" ref="AP571:AR572">AP572</f>
        <v>0</v>
      </c>
      <c r="AQ571" s="112">
        <f t="shared" si="566"/>
        <v>87590</v>
      </c>
      <c r="AR571" s="112">
        <f t="shared" si="566"/>
        <v>87590</v>
      </c>
      <c r="AS571" s="113"/>
      <c r="AT571" s="112">
        <f aca="true" t="shared" si="567" ref="AT571:BC572">AT572</f>
        <v>87590</v>
      </c>
      <c r="AU571" s="112">
        <f t="shared" si="567"/>
        <v>87590</v>
      </c>
      <c r="AV571" s="112">
        <f t="shared" si="567"/>
        <v>0</v>
      </c>
      <c r="AW571" s="112">
        <f t="shared" si="567"/>
        <v>87590</v>
      </c>
      <c r="AX571" s="112">
        <f t="shared" si="567"/>
        <v>87590</v>
      </c>
      <c r="AY571" s="112">
        <f t="shared" si="567"/>
        <v>26024</v>
      </c>
      <c r="AZ571" s="112">
        <f t="shared" si="567"/>
        <v>0</v>
      </c>
      <c r="BA571" s="112">
        <f t="shared" si="567"/>
        <v>0</v>
      </c>
      <c r="BB571" s="112">
        <f t="shared" si="567"/>
        <v>113614</v>
      </c>
      <c r="BC571" s="112">
        <f t="shared" si="567"/>
        <v>113614</v>
      </c>
    </row>
    <row r="572" spans="1:55" ht="66">
      <c r="A572" s="104"/>
      <c r="B572" s="105" t="s">
        <v>244</v>
      </c>
      <c r="C572" s="106" t="s">
        <v>293</v>
      </c>
      <c r="D572" s="106" t="s">
        <v>324</v>
      </c>
      <c r="E572" s="132" t="s">
        <v>245</v>
      </c>
      <c r="F572" s="106"/>
      <c r="G572" s="108"/>
      <c r="H572" s="108"/>
      <c r="I572" s="108"/>
      <c r="J572" s="112"/>
      <c r="K572" s="112"/>
      <c r="L572" s="112"/>
      <c r="M572" s="112"/>
      <c r="N572" s="108"/>
      <c r="O572" s="109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3"/>
      <c r="AL572" s="113"/>
      <c r="AM572" s="112"/>
      <c r="AN572" s="112"/>
      <c r="AO572" s="112">
        <f>AO573</f>
        <v>87590</v>
      </c>
      <c r="AP572" s="112">
        <f t="shared" si="566"/>
        <v>0</v>
      </c>
      <c r="AQ572" s="112">
        <f t="shared" si="566"/>
        <v>87590</v>
      </c>
      <c r="AR572" s="112">
        <f t="shared" si="566"/>
        <v>87590</v>
      </c>
      <c r="AS572" s="113"/>
      <c r="AT572" s="112">
        <f t="shared" si="567"/>
        <v>87590</v>
      </c>
      <c r="AU572" s="112">
        <f t="shared" si="567"/>
        <v>87590</v>
      </c>
      <c r="AV572" s="112">
        <f t="shared" si="567"/>
        <v>0</v>
      </c>
      <c r="AW572" s="112">
        <f t="shared" si="567"/>
        <v>87590</v>
      </c>
      <c r="AX572" s="112">
        <f t="shared" si="567"/>
        <v>87590</v>
      </c>
      <c r="AY572" s="112">
        <f t="shared" si="567"/>
        <v>26024</v>
      </c>
      <c r="AZ572" s="112">
        <f t="shared" si="567"/>
        <v>0</v>
      </c>
      <c r="BA572" s="112">
        <f t="shared" si="567"/>
        <v>0</v>
      </c>
      <c r="BB572" s="112">
        <f t="shared" si="567"/>
        <v>113614</v>
      </c>
      <c r="BC572" s="112">
        <f t="shared" si="567"/>
        <v>113614</v>
      </c>
    </row>
    <row r="573" spans="1:55" ht="16.5">
      <c r="A573" s="104"/>
      <c r="B573" s="105" t="s">
        <v>0</v>
      </c>
      <c r="C573" s="106" t="s">
        <v>293</v>
      </c>
      <c r="D573" s="106" t="s">
        <v>324</v>
      </c>
      <c r="E573" s="132" t="s">
        <v>245</v>
      </c>
      <c r="F573" s="106" t="s">
        <v>370</v>
      </c>
      <c r="G573" s="108"/>
      <c r="H573" s="108"/>
      <c r="I573" s="108"/>
      <c r="J573" s="112"/>
      <c r="K573" s="112"/>
      <c r="L573" s="112"/>
      <c r="M573" s="112"/>
      <c r="N573" s="108"/>
      <c r="O573" s="109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3"/>
      <c r="AL573" s="113"/>
      <c r="AM573" s="112"/>
      <c r="AN573" s="112"/>
      <c r="AO573" s="112">
        <f>AQ573-AM573</f>
        <v>87590</v>
      </c>
      <c r="AP573" s="112"/>
      <c r="AQ573" s="112">
        <v>87590</v>
      </c>
      <c r="AR573" s="112">
        <v>87590</v>
      </c>
      <c r="AS573" s="113"/>
      <c r="AT573" s="112">
        <v>87590</v>
      </c>
      <c r="AU573" s="112">
        <v>87590</v>
      </c>
      <c r="AV573" s="113"/>
      <c r="AW573" s="108">
        <f>AT573+AV573</f>
        <v>87590</v>
      </c>
      <c r="AX573" s="112">
        <f>AU573</f>
        <v>87590</v>
      </c>
      <c r="AY573" s="112">
        <f>10476+1664+13884</f>
        <v>26024</v>
      </c>
      <c r="AZ573" s="112"/>
      <c r="BA573" s="124"/>
      <c r="BB573" s="112">
        <f>AW573+AY573+AZ573+BA573</f>
        <v>113614</v>
      </c>
      <c r="BC573" s="112">
        <f>AX573+AY573</f>
        <v>113614</v>
      </c>
    </row>
    <row r="574" spans="1:55" s="2" customFormat="1" ht="37.5">
      <c r="A574" s="120"/>
      <c r="B574" s="99" t="s">
        <v>374</v>
      </c>
      <c r="C574" s="100" t="s">
        <v>293</v>
      </c>
      <c r="D574" s="100" t="s">
        <v>348</v>
      </c>
      <c r="E574" s="101"/>
      <c r="F574" s="100"/>
      <c r="G574" s="102">
        <f aca="true" t="shared" si="568" ref="G574:W575">G575</f>
        <v>1366</v>
      </c>
      <c r="H574" s="102">
        <f t="shared" si="568"/>
        <v>1366</v>
      </c>
      <c r="I574" s="102">
        <f t="shared" si="568"/>
        <v>0</v>
      </c>
      <c r="J574" s="102">
        <f t="shared" si="568"/>
        <v>0</v>
      </c>
      <c r="K574" s="102">
        <f t="shared" si="568"/>
        <v>1366</v>
      </c>
      <c r="L574" s="102">
        <f t="shared" si="568"/>
        <v>0</v>
      </c>
      <c r="M574" s="102"/>
      <c r="N574" s="102">
        <f t="shared" si="568"/>
        <v>1463</v>
      </c>
      <c r="O574" s="102">
        <f t="shared" si="568"/>
        <v>0</v>
      </c>
      <c r="P574" s="102">
        <f t="shared" si="568"/>
        <v>0</v>
      </c>
      <c r="Q574" s="102">
        <f t="shared" si="568"/>
        <v>1463</v>
      </c>
      <c r="R574" s="102">
        <f t="shared" si="568"/>
        <v>0</v>
      </c>
      <c r="S574" s="102">
        <f t="shared" si="568"/>
        <v>-1121</v>
      </c>
      <c r="T574" s="102">
        <f t="shared" si="568"/>
        <v>342</v>
      </c>
      <c r="U574" s="102">
        <f t="shared" si="568"/>
        <v>0</v>
      </c>
      <c r="V574" s="102">
        <f t="shared" si="568"/>
        <v>342</v>
      </c>
      <c r="W574" s="102">
        <f t="shared" si="568"/>
        <v>0</v>
      </c>
      <c r="X574" s="102">
        <f aca="true" t="shared" si="569" ref="X574:AR574">X575</f>
        <v>0</v>
      </c>
      <c r="Y574" s="102">
        <f t="shared" si="569"/>
        <v>342</v>
      </c>
      <c r="Z574" s="102">
        <f t="shared" si="569"/>
        <v>342</v>
      </c>
      <c r="AA574" s="102">
        <f t="shared" si="569"/>
        <v>0</v>
      </c>
      <c r="AB574" s="102">
        <f t="shared" si="569"/>
        <v>0</v>
      </c>
      <c r="AC574" s="102">
        <f t="shared" si="569"/>
        <v>342</v>
      </c>
      <c r="AD574" s="102">
        <f t="shared" si="569"/>
        <v>342</v>
      </c>
      <c r="AE574" s="102">
        <f t="shared" si="569"/>
        <v>0</v>
      </c>
      <c r="AF574" s="102"/>
      <c r="AG574" s="102">
        <f t="shared" si="569"/>
        <v>0</v>
      </c>
      <c r="AH574" s="102">
        <f t="shared" si="569"/>
        <v>342</v>
      </c>
      <c r="AI574" s="102"/>
      <c r="AJ574" s="102">
        <f t="shared" si="569"/>
        <v>342</v>
      </c>
      <c r="AK574" s="102">
        <f t="shared" si="569"/>
        <v>0</v>
      </c>
      <c r="AL574" s="102">
        <f t="shared" si="569"/>
        <v>0</v>
      </c>
      <c r="AM574" s="102">
        <f t="shared" si="569"/>
        <v>342</v>
      </c>
      <c r="AN574" s="102">
        <f t="shared" si="569"/>
        <v>0</v>
      </c>
      <c r="AO574" s="102">
        <f t="shared" si="569"/>
        <v>0</v>
      </c>
      <c r="AP574" s="102">
        <f t="shared" si="569"/>
        <v>0</v>
      </c>
      <c r="AQ574" s="102">
        <f t="shared" si="569"/>
        <v>342</v>
      </c>
      <c r="AR574" s="102">
        <f t="shared" si="569"/>
        <v>0</v>
      </c>
      <c r="AS574" s="136"/>
      <c r="AT574" s="102">
        <f aca="true" t="shared" si="570" ref="AT574:BC574">AT575</f>
        <v>342</v>
      </c>
      <c r="AU574" s="102">
        <f t="shared" si="570"/>
        <v>0</v>
      </c>
      <c r="AV574" s="102">
        <f t="shared" si="570"/>
        <v>0</v>
      </c>
      <c r="AW574" s="102">
        <f t="shared" si="570"/>
        <v>342</v>
      </c>
      <c r="AX574" s="102">
        <f t="shared" si="570"/>
        <v>0</v>
      </c>
      <c r="AY574" s="102">
        <f t="shared" si="570"/>
        <v>0</v>
      </c>
      <c r="AZ574" s="102">
        <f t="shared" si="570"/>
        <v>0</v>
      </c>
      <c r="BA574" s="102">
        <f t="shared" si="570"/>
        <v>0</v>
      </c>
      <c r="BB574" s="102">
        <f t="shared" si="570"/>
        <v>342</v>
      </c>
      <c r="BC574" s="102">
        <f t="shared" si="570"/>
        <v>0</v>
      </c>
    </row>
    <row r="575" spans="1:55" ht="33">
      <c r="A575" s="104"/>
      <c r="B575" s="105" t="s">
        <v>373</v>
      </c>
      <c r="C575" s="106" t="s">
        <v>293</v>
      </c>
      <c r="D575" s="106" t="s">
        <v>348</v>
      </c>
      <c r="E575" s="111" t="s">
        <v>411</v>
      </c>
      <c r="F575" s="106"/>
      <c r="G575" s="108">
        <f t="shared" si="568"/>
        <v>1366</v>
      </c>
      <c r="H575" s="108">
        <f t="shared" si="568"/>
        <v>1366</v>
      </c>
      <c r="I575" s="108">
        <f t="shared" si="568"/>
        <v>0</v>
      </c>
      <c r="J575" s="108">
        <f t="shared" si="568"/>
        <v>0</v>
      </c>
      <c r="K575" s="108">
        <f t="shared" si="568"/>
        <v>1366</v>
      </c>
      <c r="L575" s="108">
        <f t="shared" si="568"/>
        <v>0</v>
      </c>
      <c r="M575" s="108"/>
      <c r="N575" s="108">
        <f t="shared" si="568"/>
        <v>1463</v>
      </c>
      <c r="O575" s="108">
        <f t="shared" si="568"/>
        <v>0</v>
      </c>
      <c r="P575" s="108">
        <f t="shared" si="568"/>
        <v>0</v>
      </c>
      <c r="Q575" s="108">
        <f t="shared" si="568"/>
        <v>1463</v>
      </c>
      <c r="R575" s="108">
        <f t="shared" si="568"/>
        <v>0</v>
      </c>
      <c r="S575" s="108">
        <f aca="true" t="shared" si="571" ref="S575:Z575">S576+S577</f>
        <v>-1121</v>
      </c>
      <c r="T575" s="108">
        <f t="shared" si="571"/>
        <v>342</v>
      </c>
      <c r="U575" s="108">
        <f t="shared" si="571"/>
        <v>0</v>
      </c>
      <c r="V575" s="108">
        <f t="shared" si="571"/>
        <v>342</v>
      </c>
      <c r="W575" s="108">
        <f t="shared" si="571"/>
        <v>0</v>
      </c>
      <c r="X575" s="108">
        <f t="shared" si="571"/>
        <v>0</v>
      </c>
      <c r="Y575" s="108">
        <f t="shared" si="571"/>
        <v>342</v>
      </c>
      <c r="Z575" s="108">
        <f t="shared" si="571"/>
        <v>342</v>
      </c>
      <c r="AA575" s="108">
        <f aca="true" t="shared" si="572" ref="AA575:AJ575">AA576+AA577</f>
        <v>0</v>
      </c>
      <c r="AB575" s="108">
        <f t="shared" si="572"/>
        <v>0</v>
      </c>
      <c r="AC575" s="108">
        <f t="shared" si="572"/>
        <v>342</v>
      </c>
      <c r="AD575" s="108">
        <f t="shared" si="572"/>
        <v>342</v>
      </c>
      <c r="AE575" s="108">
        <f t="shared" si="572"/>
        <v>0</v>
      </c>
      <c r="AF575" s="108"/>
      <c r="AG575" s="108">
        <f t="shared" si="572"/>
        <v>0</v>
      </c>
      <c r="AH575" s="108">
        <f t="shared" si="572"/>
        <v>342</v>
      </c>
      <c r="AI575" s="108"/>
      <c r="AJ575" s="108">
        <f t="shared" si="572"/>
        <v>342</v>
      </c>
      <c r="AK575" s="108">
        <f aca="true" t="shared" si="573" ref="AK575:AR575">AK576+AK577</f>
        <v>0</v>
      </c>
      <c r="AL575" s="108">
        <f t="shared" si="573"/>
        <v>0</v>
      </c>
      <c r="AM575" s="108">
        <f t="shared" si="573"/>
        <v>342</v>
      </c>
      <c r="AN575" s="108">
        <f t="shared" si="573"/>
        <v>0</v>
      </c>
      <c r="AO575" s="108">
        <f>AO576+AO577</f>
        <v>0</v>
      </c>
      <c r="AP575" s="108">
        <f>AP576+AP577</f>
        <v>0</v>
      </c>
      <c r="AQ575" s="108">
        <f t="shared" si="573"/>
        <v>342</v>
      </c>
      <c r="AR575" s="108">
        <f t="shared" si="573"/>
        <v>0</v>
      </c>
      <c r="AS575" s="113"/>
      <c r="AT575" s="108">
        <f aca="true" t="shared" si="574" ref="AT575:BC575">AT576+AT577</f>
        <v>342</v>
      </c>
      <c r="AU575" s="108">
        <f t="shared" si="574"/>
        <v>0</v>
      </c>
      <c r="AV575" s="108">
        <f t="shared" si="574"/>
        <v>0</v>
      </c>
      <c r="AW575" s="108">
        <f t="shared" si="574"/>
        <v>342</v>
      </c>
      <c r="AX575" s="108">
        <f t="shared" si="574"/>
        <v>0</v>
      </c>
      <c r="AY575" s="108">
        <f t="shared" si="574"/>
        <v>0</v>
      </c>
      <c r="AZ575" s="108">
        <f t="shared" si="574"/>
        <v>0</v>
      </c>
      <c r="BA575" s="108">
        <f t="shared" si="574"/>
        <v>0</v>
      </c>
      <c r="BB575" s="108">
        <f t="shared" si="574"/>
        <v>342</v>
      </c>
      <c r="BC575" s="108">
        <f t="shared" si="574"/>
        <v>0</v>
      </c>
    </row>
    <row r="576" spans="1:55" ht="66" hidden="1">
      <c r="A576" s="104"/>
      <c r="B576" s="105" t="s">
        <v>332</v>
      </c>
      <c r="C576" s="106" t="s">
        <v>293</v>
      </c>
      <c r="D576" s="106" t="s">
        <v>348</v>
      </c>
      <c r="E576" s="111" t="s">
        <v>411</v>
      </c>
      <c r="F576" s="106" t="s">
        <v>333</v>
      </c>
      <c r="G576" s="108">
        <f>H576+I576</f>
        <v>1366</v>
      </c>
      <c r="H576" s="108">
        <v>1366</v>
      </c>
      <c r="I576" s="108"/>
      <c r="J576" s="112">
        <f>K576-G576</f>
        <v>0</v>
      </c>
      <c r="K576" s="112">
        <v>1366</v>
      </c>
      <c r="L576" s="112"/>
      <c r="M576" s="112"/>
      <c r="N576" s="108">
        <v>1463</v>
      </c>
      <c r="O576" s="109"/>
      <c r="P576" s="112"/>
      <c r="Q576" s="112">
        <f>P576+N576</f>
        <v>1463</v>
      </c>
      <c r="R576" s="112">
        <f>O576</f>
        <v>0</v>
      </c>
      <c r="S576" s="112">
        <f>T576-Q576</f>
        <v>-1463</v>
      </c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  <c r="AM576" s="112"/>
      <c r="AN576" s="112"/>
      <c r="AO576" s="112"/>
      <c r="AP576" s="112"/>
      <c r="AQ576" s="112"/>
      <c r="AR576" s="112"/>
      <c r="AS576" s="113"/>
      <c r="AT576" s="112"/>
      <c r="AU576" s="112"/>
      <c r="AV576" s="112"/>
      <c r="AW576" s="112"/>
      <c r="AX576" s="112"/>
      <c r="AY576" s="112"/>
      <c r="AZ576" s="112"/>
      <c r="BA576" s="112"/>
      <c r="BB576" s="112"/>
      <c r="BC576" s="112"/>
    </row>
    <row r="577" spans="1:55" s="3" customFormat="1" ht="49.5">
      <c r="A577" s="104"/>
      <c r="B577" s="134" t="s">
        <v>135</v>
      </c>
      <c r="C577" s="106" t="s">
        <v>293</v>
      </c>
      <c r="D577" s="106" t="s">
        <v>348</v>
      </c>
      <c r="E577" s="111" t="s">
        <v>122</v>
      </c>
      <c r="F577" s="106"/>
      <c r="G577" s="108"/>
      <c r="H577" s="108"/>
      <c r="I577" s="108"/>
      <c r="J577" s="112"/>
      <c r="K577" s="112"/>
      <c r="L577" s="112"/>
      <c r="M577" s="112"/>
      <c r="N577" s="108"/>
      <c r="O577" s="109"/>
      <c r="P577" s="112"/>
      <c r="Q577" s="112"/>
      <c r="R577" s="112"/>
      <c r="S577" s="112">
        <f aca="true" t="shared" si="575" ref="S577:AN577">S578</f>
        <v>342</v>
      </c>
      <c r="T577" s="112">
        <f t="shared" si="575"/>
        <v>342</v>
      </c>
      <c r="U577" s="112">
        <f t="shared" si="575"/>
        <v>0</v>
      </c>
      <c r="V577" s="112">
        <f t="shared" si="575"/>
        <v>342</v>
      </c>
      <c r="W577" s="112">
        <f t="shared" si="575"/>
        <v>0</v>
      </c>
      <c r="X577" s="112">
        <f t="shared" si="575"/>
        <v>0</v>
      </c>
      <c r="Y577" s="112">
        <f t="shared" si="575"/>
        <v>342</v>
      </c>
      <c r="Z577" s="112">
        <f t="shared" si="575"/>
        <v>342</v>
      </c>
      <c r="AA577" s="112">
        <f t="shared" si="575"/>
        <v>0</v>
      </c>
      <c r="AB577" s="112">
        <f t="shared" si="575"/>
        <v>0</v>
      </c>
      <c r="AC577" s="112">
        <f t="shared" si="575"/>
        <v>342</v>
      </c>
      <c r="AD577" s="112">
        <f t="shared" si="575"/>
        <v>342</v>
      </c>
      <c r="AE577" s="112">
        <f t="shared" si="575"/>
        <v>0</v>
      </c>
      <c r="AF577" s="112"/>
      <c r="AG577" s="112">
        <f t="shared" si="575"/>
        <v>0</v>
      </c>
      <c r="AH577" s="112">
        <f t="shared" si="575"/>
        <v>342</v>
      </c>
      <c r="AI577" s="112"/>
      <c r="AJ577" s="112">
        <f t="shared" si="575"/>
        <v>342</v>
      </c>
      <c r="AK577" s="112">
        <f t="shared" si="575"/>
        <v>0</v>
      </c>
      <c r="AL577" s="112">
        <f t="shared" si="575"/>
        <v>0</v>
      </c>
      <c r="AM577" s="112">
        <f t="shared" si="575"/>
        <v>342</v>
      </c>
      <c r="AN577" s="112">
        <f t="shared" si="575"/>
        <v>0</v>
      </c>
      <c r="AO577" s="112">
        <f>AO578+AO579</f>
        <v>0</v>
      </c>
      <c r="AP577" s="112">
        <f>AP578+AP579</f>
        <v>0</v>
      </c>
      <c r="AQ577" s="112">
        <f>AQ578+AQ579</f>
        <v>342</v>
      </c>
      <c r="AR577" s="112">
        <f>AR578+AR579</f>
        <v>0</v>
      </c>
      <c r="AS577" s="142"/>
      <c r="AT577" s="112">
        <f aca="true" t="shared" si="576" ref="AT577:BC577">AT578+AT579</f>
        <v>342</v>
      </c>
      <c r="AU577" s="112">
        <f t="shared" si="576"/>
        <v>0</v>
      </c>
      <c r="AV577" s="112">
        <f t="shared" si="576"/>
        <v>0</v>
      </c>
      <c r="AW577" s="112">
        <f t="shared" si="576"/>
        <v>342</v>
      </c>
      <c r="AX577" s="112">
        <f t="shared" si="576"/>
        <v>0</v>
      </c>
      <c r="AY577" s="112">
        <f t="shared" si="576"/>
        <v>0</v>
      </c>
      <c r="AZ577" s="112">
        <f t="shared" si="576"/>
        <v>0</v>
      </c>
      <c r="BA577" s="112">
        <f t="shared" si="576"/>
        <v>0</v>
      </c>
      <c r="BB577" s="112">
        <f t="shared" si="576"/>
        <v>342</v>
      </c>
      <c r="BC577" s="112">
        <f t="shared" si="576"/>
        <v>0</v>
      </c>
    </row>
    <row r="578" spans="1:55" ht="66" hidden="1">
      <c r="A578" s="104"/>
      <c r="B578" s="105" t="s">
        <v>332</v>
      </c>
      <c r="C578" s="106" t="s">
        <v>293</v>
      </c>
      <c r="D578" s="106" t="s">
        <v>348</v>
      </c>
      <c r="E578" s="111" t="s">
        <v>122</v>
      </c>
      <c r="F578" s="106" t="s">
        <v>333</v>
      </c>
      <c r="G578" s="108"/>
      <c r="H578" s="108"/>
      <c r="I578" s="108"/>
      <c r="J578" s="112"/>
      <c r="K578" s="112"/>
      <c r="L578" s="112"/>
      <c r="M578" s="112"/>
      <c r="N578" s="108"/>
      <c r="O578" s="109"/>
      <c r="P578" s="112"/>
      <c r="Q578" s="112"/>
      <c r="R578" s="112"/>
      <c r="S578" s="112">
        <f>T578-Q578</f>
        <v>342</v>
      </c>
      <c r="T578" s="112">
        <v>342</v>
      </c>
      <c r="U578" s="112"/>
      <c r="V578" s="112">
        <v>342</v>
      </c>
      <c r="W578" s="112"/>
      <c r="X578" s="112"/>
      <c r="Y578" s="112">
        <f>W578+T578</f>
        <v>342</v>
      </c>
      <c r="Z578" s="112">
        <f>X578+V578</f>
        <v>342</v>
      </c>
      <c r="AA578" s="112"/>
      <c r="AB578" s="112"/>
      <c r="AC578" s="112">
        <f>AA578+Y578</f>
        <v>342</v>
      </c>
      <c r="AD578" s="112">
        <f>AB578+Z578</f>
        <v>342</v>
      </c>
      <c r="AE578" s="112"/>
      <c r="AF578" s="112"/>
      <c r="AG578" s="112"/>
      <c r="AH578" s="112">
        <f>AE578+AC578</f>
        <v>342</v>
      </c>
      <c r="AI578" s="112"/>
      <c r="AJ578" s="112">
        <f>AG578+AD578</f>
        <v>342</v>
      </c>
      <c r="AK578" s="113"/>
      <c r="AL578" s="113"/>
      <c r="AM578" s="112">
        <f>AK578+AH578</f>
        <v>342</v>
      </c>
      <c r="AN578" s="112">
        <f>AI578</f>
        <v>0</v>
      </c>
      <c r="AO578" s="112">
        <f>AQ578-AM578</f>
        <v>-342</v>
      </c>
      <c r="AP578" s="112">
        <f>AR578-AN578</f>
        <v>0</v>
      </c>
      <c r="AQ578" s="112"/>
      <c r="AR578" s="112"/>
      <c r="AS578" s="113"/>
      <c r="AT578" s="112"/>
      <c r="AU578" s="112"/>
      <c r="AV578" s="112"/>
      <c r="AW578" s="112"/>
      <c r="AX578" s="112"/>
      <c r="AY578" s="112"/>
      <c r="AZ578" s="112"/>
      <c r="BA578" s="112"/>
      <c r="BB578" s="112"/>
      <c r="BC578" s="112"/>
    </row>
    <row r="579" spans="1:55" s="11" customFormat="1" ht="66">
      <c r="A579" s="128"/>
      <c r="B579" s="105" t="s">
        <v>167</v>
      </c>
      <c r="C579" s="106" t="s">
        <v>293</v>
      </c>
      <c r="D579" s="106" t="s">
        <v>348</v>
      </c>
      <c r="E579" s="111" t="s">
        <v>166</v>
      </c>
      <c r="F579" s="145"/>
      <c r="G579" s="151"/>
      <c r="H579" s="151"/>
      <c r="I579" s="151"/>
      <c r="J579" s="151"/>
      <c r="K579" s="151"/>
      <c r="L579" s="151"/>
      <c r="M579" s="151"/>
      <c r="N579" s="151"/>
      <c r="O579" s="112"/>
      <c r="P579" s="112"/>
      <c r="Q579" s="124"/>
      <c r="R579" s="124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04"/>
      <c r="AL579" s="104"/>
      <c r="AM579" s="124"/>
      <c r="AN579" s="124"/>
      <c r="AO579" s="112">
        <f>AO580</f>
        <v>342</v>
      </c>
      <c r="AP579" s="112">
        <f>AP580</f>
        <v>0</v>
      </c>
      <c r="AQ579" s="112">
        <f>AQ580</f>
        <v>342</v>
      </c>
      <c r="AR579" s="112">
        <f>AR580</f>
        <v>0</v>
      </c>
      <c r="AS579" s="104"/>
      <c r="AT579" s="112">
        <f aca="true" t="shared" si="577" ref="AT579:BC579">AT580</f>
        <v>342</v>
      </c>
      <c r="AU579" s="112">
        <f t="shared" si="577"/>
        <v>0</v>
      </c>
      <c r="AV579" s="112">
        <f t="shared" si="577"/>
        <v>0</v>
      </c>
      <c r="AW579" s="112">
        <f t="shared" si="577"/>
        <v>342</v>
      </c>
      <c r="AX579" s="112">
        <f t="shared" si="577"/>
        <v>0</v>
      </c>
      <c r="AY579" s="112">
        <f t="shared" si="577"/>
        <v>0</v>
      </c>
      <c r="AZ579" s="112">
        <f t="shared" si="577"/>
        <v>0</v>
      </c>
      <c r="BA579" s="112">
        <f t="shared" si="577"/>
        <v>0</v>
      </c>
      <c r="BB579" s="112">
        <f t="shared" si="577"/>
        <v>342</v>
      </c>
      <c r="BC579" s="112">
        <f t="shared" si="577"/>
        <v>0</v>
      </c>
    </row>
    <row r="580" spans="1:55" s="11" customFormat="1" ht="66">
      <c r="A580" s="104"/>
      <c r="B580" s="105" t="s">
        <v>332</v>
      </c>
      <c r="C580" s="106" t="s">
        <v>293</v>
      </c>
      <c r="D580" s="106" t="s">
        <v>348</v>
      </c>
      <c r="E580" s="111" t="s">
        <v>166</v>
      </c>
      <c r="F580" s="106" t="s">
        <v>333</v>
      </c>
      <c r="G580" s="108"/>
      <c r="H580" s="108"/>
      <c r="I580" s="108"/>
      <c r="J580" s="108"/>
      <c r="K580" s="108"/>
      <c r="L580" s="108"/>
      <c r="M580" s="108"/>
      <c r="N580" s="108"/>
      <c r="O580" s="112"/>
      <c r="P580" s="112"/>
      <c r="Q580" s="124"/>
      <c r="R580" s="124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04"/>
      <c r="AL580" s="104"/>
      <c r="AM580" s="124"/>
      <c r="AN580" s="124"/>
      <c r="AO580" s="112">
        <f>AQ580-AM580</f>
        <v>342</v>
      </c>
      <c r="AP580" s="112">
        <f>AR580-AN580</f>
        <v>0</v>
      </c>
      <c r="AQ580" s="112">
        <v>342</v>
      </c>
      <c r="AR580" s="112"/>
      <c r="AS580" s="104"/>
      <c r="AT580" s="112">
        <v>342</v>
      </c>
      <c r="AU580" s="112"/>
      <c r="AV580" s="104"/>
      <c r="AW580" s="108">
        <f>AT580+AV580</f>
        <v>342</v>
      </c>
      <c r="AX580" s="112">
        <f>AU580</f>
        <v>0</v>
      </c>
      <c r="AY580" s="124"/>
      <c r="AZ580" s="124"/>
      <c r="BA580" s="124"/>
      <c r="BB580" s="112">
        <f>AW580+AY580+AZ580+BA580</f>
        <v>342</v>
      </c>
      <c r="BC580" s="112">
        <f>AX580+AY580</f>
        <v>0</v>
      </c>
    </row>
    <row r="581" spans="1:55" ht="16.5">
      <c r="A581" s="128"/>
      <c r="B581" s="155"/>
      <c r="C581" s="145"/>
      <c r="D581" s="145"/>
      <c r="E581" s="146"/>
      <c r="F581" s="145"/>
      <c r="G581" s="151"/>
      <c r="H581" s="151"/>
      <c r="I581" s="151"/>
      <c r="J581" s="151"/>
      <c r="K581" s="151"/>
      <c r="L581" s="151"/>
      <c r="M581" s="151"/>
      <c r="N581" s="151"/>
      <c r="O581" s="109"/>
      <c r="P581" s="109"/>
      <c r="Q581" s="115"/>
      <c r="R581" s="115"/>
      <c r="S581" s="112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13"/>
      <c r="AL581" s="113"/>
      <c r="AM581" s="125"/>
      <c r="AN581" s="125"/>
      <c r="AO581" s="126"/>
      <c r="AP581" s="126"/>
      <c r="AQ581" s="127"/>
      <c r="AR581" s="126"/>
      <c r="AS581" s="113"/>
      <c r="AT581" s="127"/>
      <c r="AU581" s="126"/>
      <c r="AV581" s="113"/>
      <c r="AW581" s="113"/>
      <c r="AX581" s="112">
        <f>AU581</f>
        <v>0</v>
      </c>
      <c r="AY581" s="115"/>
      <c r="AZ581" s="115"/>
      <c r="BA581" s="115"/>
      <c r="BB581" s="124"/>
      <c r="BC581" s="115"/>
    </row>
    <row r="582" spans="1:55" s="5" customFormat="1" ht="60.75">
      <c r="A582" s="91">
        <v>916</v>
      </c>
      <c r="B582" s="92" t="s">
        <v>330</v>
      </c>
      <c r="C582" s="93"/>
      <c r="D582" s="93"/>
      <c r="E582" s="94"/>
      <c r="F582" s="95"/>
      <c r="G582" s="96" t="e">
        <f aca="true" t="shared" si="578" ref="G582:N582">G588+G594</f>
        <v>#REF!</v>
      </c>
      <c r="H582" s="96" t="e">
        <f t="shared" si="578"/>
        <v>#REF!</v>
      </c>
      <c r="I582" s="96" t="e">
        <f t="shared" si="578"/>
        <v>#REF!</v>
      </c>
      <c r="J582" s="96">
        <f t="shared" si="578"/>
        <v>9462</v>
      </c>
      <c r="K582" s="96">
        <f t="shared" si="578"/>
        <v>50608</v>
      </c>
      <c r="L582" s="96">
        <f t="shared" si="578"/>
        <v>0</v>
      </c>
      <c r="M582" s="96"/>
      <c r="N582" s="96">
        <f t="shared" si="578"/>
        <v>54035</v>
      </c>
      <c r="O582" s="96">
        <f aca="true" t="shared" si="579" ref="O582:V582">O588+O594</f>
        <v>0</v>
      </c>
      <c r="P582" s="96">
        <f t="shared" si="579"/>
        <v>0</v>
      </c>
      <c r="Q582" s="96">
        <f t="shared" si="579"/>
        <v>54035</v>
      </c>
      <c r="R582" s="96">
        <f t="shared" si="579"/>
        <v>0</v>
      </c>
      <c r="S582" s="96">
        <f>S588+S594</f>
        <v>-20159</v>
      </c>
      <c r="T582" s="96">
        <f t="shared" si="579"/>
        <v>33876</v>
      </c>
      <c r="U582" s="96">
        <f t="shared" si="579"/>
        <v>0</v>
      </c>
      <c r="V582" s="96">
        <f t="shared" si="579"/>
        <v>33876</v>
      </c>
      <c r="W582" s="96">
        <f aca="true" t="shared" si="580" ref="W582:AD582">W588+W594</f>
        <v>0</v>
      </c>
      <c r="X582" s="96">
        <f t="shared" si="580"/>
        <v>0</v>
      </c>
      <c r="Y582" s="96">
        <f t="shared" si="580"/>
        <v>33876</v>
      </c>
      <c r="Z582" s="96">
        <f t="shared" si="580"/>
        <v>33876</v>
      </c>
      <c r="AA582" s="96">
        <f t="shared" si="580"/>
        <v>0</v>
      </c>
      <c r="AB582" s="96">
        <f t="shared" si="580"/>
        <v>0</v>
      </c>
      <c r="AC582" s="96">
        <f t="shared" si="580"/>
        <v>33876</v>
      </c>
      <c r="AD582" s="96">
        <f t="shared" si="580"/>
        <v>33876</v>
      </c>
      <c r="AE582" s="96">
        <f>AE588+AE594</f>
        <v>-830</v>
      </c>
      <c r="AF582" s="96"/>
      <c r="AG582" s="96">
        <f>AG588+AG594</f>
        <v>-830</v>
      </c>
      <c r="AH582" s="96">
        <f>AH588+AH594</f>
        <v>33046</v>
      </c>
      <c r="AI582" s="96"/>
      <c r="AJ582" s="96">
        <f>AJ588+AJ594</f>
        <v>33046</v>
      </c>
      <c r="AK582" s="96">
        <f>AK588+AK594</f>
        <v>0</v>
      </c>
      <c r="AL582" s="96">
        <f>AL588+AL594</f>
        <v>0</v>
      </c>
      <c r="AM582" s="96">
        <f>AM588+AM594</f>
        <v>33046</v>
      </c>
      <c r="AN582" s="96">
        <f>AN588+AN594</f>
        <v>0</v>
      </c>
      <c r="AO582" s="96">
        <f>AO588+AO594+AO583</f>
        <v>3087</v>
      </c>
      <c r="AP582" s="96">
        <f>AP588+AP594+AP583</f>
        <v>0</v>
      </c>
      <c r="AQ582" s="96">
        <f>AQ588+AQ594+AQ583</f>
        <v>36133</v>
      </c>
      <c r="AR582" s="96">
        <f>AR588+AR594+AR583</f>
        <v>0</v>
      </c>
      <c r="AS582" s="144"/>
      <c r="AT582" s="96">
        <f aca="true" t="shared" si="581" ref="AT582:BC582">AT588+AT594+AT583</f>
        <v>36133</v>
      </c>
      <c r="AU582" s="96">
        <f t="shared" si="581"/>
        <v>0</v>
      </c>
      <c r="AV582" s="96">
        <f t="shared" si="581"/>
        <v>0</v>
      </c>
      <c r="AW582" s="96">
        <f t="shared" si="581"/>
        <v>36133</v>
      </c>
      <c r="AX582" s="96">
        <f t="shared" si="581"/>
        <v>0</v>
      </c>
      <c r="AY582" s="96">
        <f t="shared" si="581"/>
        <v>0</v>
      </c>
      <c r="AZ582" s="96">
        <f t="shared" si="581"/>
        <v>0</v>
      </c>
      <c r="BA582" s="96">
        <f t="shared" si="581"/>
        <v>0</v>
      </c>
      <c r="BB582" s="96">
        <f t="shared" si="581"/>
        <v>36133</v>
      </c>
      <c r="BC582" s="96">
        <f t="shared" si="581"/>
        <v>0</v>
      </c>
    </row>
    <row r="583" spans="1:55" s="5" customFormat="1" ht="37.5">
      <c r="A583" s="91"/>
      <c r="B583" s="99" t="s">
        <v>304</v>
      </c>
      <c r="C583" s="100" t="s">
        <v>321</v>
      </c>
      <c r="D583" s="100" t="s">
        <v>208</v>
      </c>
      <c r="E583" s="101"/>
      <c r="F583" s="100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96"/>
      <c r="AO583" s="116">
        <f aca="true" t="shared" si="582" ref="AO583:AR584">AO584</f>
        <v>7179</v>
      </c>
      <c r="AP583" s="116">
        <f t="shared" si="582"/>
        <v>0</v>
      </c>
      <c r="AQ583" s="116">
        <f t="shared" si="582"/>
        <v>7179</v>
      </c>
      <c r="AR583" s="116">
        <f t="shared" si="582"/>
        <v>0</v>
      </c>
      <c r="AS583" s="144"/>
      <c r="AT583" s="116">
        <f aca="true" t="shared" si="583" ref="AT583:BC586">AT584</f>
        <v>7179</v>
      </c>
      <c r="AU583" s="116">
        <f t="shared" si="583"/>
        <v>0</v>
      </c>
      <c r="AV583" s="116">
        <f t="shared" si="583"/>
        <v>0</v>
      </c>
      <c r="AW583" s="116">
        <f t="shared" si="583"/>
        <v>7179</v>
      </c>
      <c r="AX583" s="116">
        <f t="shared" si="583"/>
        <v>0</v>
      </c>
      <c r="AY583" s="116">
        <f t="shared" si="583"/>
        <v>0</v>
      </c>
      <c r="AZ583" s="116">
        <f t="shared" si="583"/>
        <v>0</v>
      </c>
      <c r="BA583" s="116">
        <f t="shared" si="583"/>
        <v>0</v>
      </c>
      <c r="BB583" s="116">
        <f t="shared" si="583"/>
        <v>7179</v>
      </c>
      <c r="BC583" s="116">
        <f t="shared" si="583"/>
        <v>0</v>
      </c>
    </row>
    <row r="584" spans="1:55" s="5" customFormat="1" ht="33.75">
      <c r="A584" s="91"/>
      <c r="B584" s="105" t="s">
        <v>373</v>
      </c>
      <c r="C584" s="106" t="s">
        <v>321</v>
      </c>
      <c r="D584" s="106" t="s">
        <v>208</v>
      </c>
      <c r="E584" s="111" t="s">
        <v>411</v>
      </c>
      <c r="F584" s="100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6"/>
      <c r="AM584" s="96"/>
      <c r="AN584" s="96"/>
      <c r="AO584" s="112">
        <f t="shared" si="582"/>
        <v>7179</v>
      </c>
      <c r="AP584" s="112">
        <f t="shared" si="582"/>
        <v>0</v>
      </c>
      <c r="AQ584" s="112">
        <f t="shared" si="582"/>
        <v>7179</v>
      </c>
      <c r="AR584" s="112">
        <f t="shared" si="582"/>
        <v>0</v>
      </c>
      <c r="AS584" s="144"/>
      <c r="AT584" s="112">
        <f t="shared" si="583"/>
        <v>7179</v>
      </c>
      <c r="AU584" s="112">
        <f t="shared" si="583"/>
        <v>0</v>
      </c>
      <c r="AV584" s="112">
        <f t="shared" si="583"/>
        <v>0</v>
      </c>
      <c r="AW584" s="112">
        <f t="shared" si="583"/>
        <v>7179</v>
      </c>
      <c r="AX584" s="112">
        <f t="shared" si="583"/>
        <v>0</v>
      </c>
      <c r="AY584" s="112">
        <f t="shared" si="583"/>
        <v>0</v>
      </c>
      <c r="AZ584" s="112">
        <f t="shared" si="583"/>
        <v>0</v>
      </c>
      <c r="BA584" s="112">
        <f t="shared" si="583"/>
        <v>0</v>
      </c>
      <c r="BB584" s="112">
        <f t="shared" si="583"/>
        <v>7179</v>
      </c>
      <c r="BC584" s="112">
        <f t="shared" si="583"/>
        <v>0</v>
      </c>
    </row>
    <row r="585" spans="1:55" s="5" customFormat="1" ht="82.5">
      <c r="A585" s="91"/>
      <c r="B585" s="134" t="s">
        <v>136</v>
      </c>
      <c r="C585" s="106" t="s">
        <v>321</v>
      </c>
      <c r="D585" s="106" t="s">
        <v>208</v>
      </c>
      <c r="E585" s="111" t="s">
        <v>119</v>
      </c>
      <c r="F585" s="106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  <c r="AL585" s="112"/>
      <c r="AM585" s="112"/>
      <c r="AN585" s="112"/>
      <c r="AO585" s="112">
        <f>AO586</f>
        <v>7179</v>
      </c>
      <c r="AP585" s="112">
        <f aca="true" t="shared" si="584" ref="AP585:AR586">AP586</f>
        <v>0</v>
      </c>
      <c r="AQ585" s="112">
        <f t="shared" si="584"/>
        <v>7179</v>
      </c>
      <c r="AR585" s="112">
        <f t="shared" si="584"/>
        <v>0</v>
      </c>
      <c r="AS585" s="144"/>
      <c r="AT585" s="112">
        <f t="shared" si="583"/>
        <v>7179</v>
      </c>
      <c r="AU585" s="112">
        <f t="shared" si="583"/>
        <v>0</v>
      </c>
      <c r="AV585" s="112">
        <f t="shared" si="583"/>
        <v>0</v>
      </c>
      <c r="AW585" s="112">
        <f t="shared" si="583"/>
        <v>7179</v>
      </c>
      <c r="AX585" s="112">
        <f t="shared" si="583"/>
        <v>0</v>
      </c>
      <c r="AY585" s="112">
        <f t="shared" si="583"/>
        <v>0</v>
      </c>
      <c r="AZ585" s="112">
        <f t="shared" si="583"/>
        <v>0</v>
      </c>
      <c r="BA585" s="112">
        <f t="shared" si="583"/>
        <v>0</v>
      </c>
      <c r="BB585" s="112">
        <f t="shared" si="583"/>
        <v>7179</v>
      </c>
      <c r="BC585" s="112">
        <f t="shared" si="583"/>
        <v>0</v>
      </c>
    </row>
    <row r="586" spans="1:55" s="5" customFormat="1" ht="99">
      <c r="A586" s="91"/>
      <c r="B586" s="134" t="s">
        <v>137</v>
      </c>
      <c r="C586" s="106" t="s">
        <v>321</v>
      </c>
      <c r="D586" s="106" t="s">
        <v>208</v>
      </c>
      <c r="E586" s="111" t="s">
        <v>120</v>
      </c>
      <c r="F586" s="106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  <c r="AL586" s="112"/>
      <c r="AM586" s="112"/>
      <c r="AN586" s="112"/>
      <c r="AO586" s="112">
        <f>AO587</f>
        <v>7179</v>
      </c>
      <c r="AP586" s="112">
        <f t="shared" si="584"/>
        <v>0</v>
      </c>
      <c r="AQ586" s="112">
        <f t="shared" si="584"/>
        <v>7179</v>
      </c>
      <c r="AR586" s="112">
        <f t="shared" si="584"/>
        <v>0</v>
      </c>
      <c r="AS586" s="144"/>
      <c r="AT586" s="112">
        <f t="shared" si="583"/>
        <v>7179</v>
      </c>
      <c r="AU586" s="112">
        <f t="shared" si="583"/>
        <v>0</v>
      </c>
      <c r="AV586" s="112">
        <f t="shared" si="583"/>
        <v>0</v>
      </c>
      <c r="AW586" s="112">
        <f t="shared" si="583"/>
        <v>7179</v>
      </c>
      <c r="AX586" s="112">
        <f t="shared" si="583"/>
        <v>0</v>
      </c>
      <c r="AY586" s="112">
        <f t="shared" si="583"/>
        <v>0</v>
      </c>
      <c r="AZ586" s="112">
        <f t="shared" si="583"/>
        <v>0</v>
      </c>
      <c r="BA586" s="112">
        <f t="shared" si="583"/>
        <v>0</v>
      </c>
      <c r="BB586" s="112">
        <f t="shared" si="583"/>
        <v>7179</v>
      </c>
      <c r="BC586" s="112">
        <f t="shared" si="583"/>
        <v>0</v>
      </c>
    </row>
    <row r="587" spans="1:55" s="5" customFormat="1" ht="69.75" customHeight="1">
      <c r="A587" s="91"/>
      <c r="B587" s="105" t="s">
        <v>332</v>
      </c>
      <c r="C587" s="106" t="s">
        <v>321</v>
      </c>
      <c r="D587" s="106" t="s">
        <v>208</v>
      </c>
      <c r="E587" s="111" t="s">
        <v>120</v>
      </c>
      <c r="F587" s="106" t="s">
        <v>333</v>
      </c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  <c r="AL587" s="112"/>
      <c r="AM587" s="112"/>
      <c r="AN587" s="112"/>
      <c r="AO587" s="112">
        <f>AQ587-AM587</f>
        <v>7179</v>
      </c>
      <c r="AP587" s="112"/>
      <c r="AQ587" s="112">
        <v>7179</v>
      </c>
      <c r="AR587" s="112"/>
      <c r="AS587" s="144"/>
      <c r="AT587" s="112">
        <v>7179</v>
      </c>
      <c r="AU587" s="112"/>
      <c r="AV587" s="144"/>
      <c r="AW587" s="108">
        <f>AT587+AV587</f>
        <v>7179</v>
      </c>
      <c r="AX587" s="112">
        <f aca="true" t="shared" si="585" ref="AX587:AX593">AU587</f>
        <v>0</v>
      </c>
      <c r="AY587" s="152"/>
      <c r="AZ587" s="112"/>
      <c r="BA587" s="152"/>
      <c r="BB587" s="112">
        <f>AW587+AY587+AZ587+BA587</f>
        <v>7179</v>
      </c>
      <c r="BC587" s="109">
        <f>AX587+AY587</f>
        <v>0</v>
      </c>
    </row>
    <row r="588" spans="1:55" s="2" customFormat="1" ht="37.5" hidden="1">
      <c r="A588" s="120"/>
      <c r="B588" s="99" t="s">
        <v>304</v>
      </c>
      <c r="C588" s="100" t="s">
        <v>321</v>
      </c>
      <c r="D588" s="100" t="s">
        <v>331</v>
      </c>
      <c r="E588" s="101"/>
      <c r="F588" s="100"/>
      <c r="G588" s="116">
        <f aca="true" t="shared" si="586" ref="G588:W589">G589</f>
        <v>7458</v>
      </c>
      <c r="H588" s="116">
        <f t="shared" si="586"/>
        <v>7458</v>
      </c>
      <c r="I588" s="116">
        <f t="shared" si="586"/>
        <v>0</v>
      </c>
      <c r="J588" s="116">
        <f t="shared" si="586"/>
        <v>-3279</v>
      </c>
      <c r="K588" s="116">
        <f t="shared" si="586"/>
        <v>4179</v>
      </c>
      <c r="L588" s="116">
        <f t="shared" si="586"/>
        <v>0</v>
      </c>
      <c r="M588" s="116"/>
      <c r="N588" s="116">
        <f t="shared" si="586"/>
        <v>4179</v>
      </c>
      <c r="O588" s="116">
        <f t="shared" si="586"/>
        <v>0</v>
      </c>
      <c r="P588" s="116">
        <f t="shared" si="586"/>
        <v>0</v>
      </c>
      <c r="Q588" s="116">
        <f t="shared" si="586"/>
        <v>4179</v>
      </c>
      <c r="R588" s="116">
        <f t="shared" si="586"/>
        <v>0</v>
      </c>
      <c r="S588" s="116">
        <f t="shared" si="586"/>
        <v>3000</v>
      </c>
      <c r="T588" s="116">
        <f t="shared" si="586"/>
        <v>7179</v>
      </c>
      <c r="U588" s="116">
        <f t="shared" si="586"/>
        <v>0</v>
      </c>
      <c r="V588" s="116">
        <f t="shared" si="586"/>
        <v>7179</v>
      </c>
      <c r="W588" s="116">
        <f t="shared" si="586"/>
        <v>0</v>
      </c>
      <c r="X588" s="116">
        <f aca="true" t="shared" si="587" ref="X588:AR588">X589</f>
        <v>0</v>
      </c>
      <c r="Y588" s="116">
        <f t="shared" si="587"/>
        <v>7179</v>
      </c>
      <c r="Z588" s="116">
        <f t="shared" si="587"/>
        <v>7179</v>
      </c>
      <c r="AA588" s="116">
        <f t="shared" si="587"/>
        <v>0</v>
      </c>
      <c r="AB588" s="116">
        <f t="shared" si="587"/>
        <v>0</v>
      </c>
      <c r="AC588" s="116">
        <f t="shared" si="587"/>
        <v>7179</v>
      </c>
      <c r="AD588" s="116">
        <f t="shared" si="587"/>
        <v>7179</v>
      </c>
      <c r="AE588" s="116">
        <f t="shared" si="587"/>
        <v>0</v>
      </c>
      <c r="AF588" s="116"/>
      <c r="AG588" s="116">
        <f t="shared" si="587"/>
        <v>0</v>
      </c>
      <c r="AH588" s="116">
        <f t="shared" si="587"/>
        <v>7179</v>
      </c>
      <c r="AI588" s="116"/>
      <c r="AJ588" s="116">
        <f t="shared" si="587"/>
        <v>7179</v>
      </c>
      <c r="AK588" s="116">
        <f t="shared" si="587"/>
        <v>0</v>
      </c>
      <c r="AL588" s="116">
        <f t="shared" si="587"/>
        <v>0</v>
      </c>
      <c r="AM588" s="116">
        <f t="shared" si="587"/>
        <v>7179</v>
      </c>
      <c r="AN588" s="116">
        <f t="shared" si="587"/>
        <v>0</v>
      </c>
      <c r="AO588" s="116">
        <f t="shared" si="587"/>
        <v>-7179</v>
      </c>
      <c r="AP588" s="116">
        <f t="shared" si="587"/>
        <v>0</v>
      </c>
      <c r="AQ588" s="116">
        <f t="shared" si="587"/>
        <v>0</v>
      </c>
      <c r="AR588" s="116">
        <f t="shared" si="587"/>
        <v>0</v>
      </c>
      <c r="AS588" s="136"/>
      <c r="AT588" s="116">
        <f>AT589</f>
        <v>0</v>
      </c>
      <c r="AU588" s="116">
        <f>AU589</f>
        <v>0</v>
      </c>
      <c r="AV588" s="136"/>
      <c r="AW588" s="136"/>
      <c r="AX588" s="112">
        <f t="shared" si="585"/>
        <v>0</v>
      </c>
      <c r="AY588" s="137"/>
      <c r="AZ588" s="137"/>
      <c r="BA588" s="137"/>
      <c r="BB588" s="124"/>
      <c r="BC588" s="137"/>
    </row>
    <row r="589" spans="1:55" ht="33" hidden="1">
      <c r="A589" s="104"/>
      <c r="B589" s="105" t="s">
        <v>373</v>
      </c>
      <c r="C589" s="106" t="s">
        <v>321</v>
      </c>
      <c r="D589" s="106" t="s">
        <v>331</v>
      </c>
      <c r="E589" s="111" t="s">
        <v>411</v>
      </c>
      <c r="F589" s="106"/>
      <c r="G589" s="112">
        <f t="shared" si="586"/>
        <v>7458</v>
      </c>
      <c r="H589" s="112">
        <f t="shared" si="586"/>
        <v>7458</v>
      </c>
      <c r="I589" s="112">
        <f t="shared" si="586"/>
        <v>0</v>
      </c>
      <c r="J589" s="112">
        <f t="shared" si="586"/>
        <v>-3279</v>
      </c>
      <c r="K589" s="112">
        <f t="shared" si="586"/>
        <v>4179</v>
      </c>
      <c r="L589" s="112">
        <f t="shared" si="586"/>
        <v>0</v>
      </c>
      <c r="M589" s="112"/>
      <c r="N589" s="112">
        <f t="shared" si="586"/>
        <v>4179</v>
      </c>
      <c r="O589" s="112">
        <f t="shared" si="586"/>
        <v>0</v>
      </c>
      <c r="P589" s="112">
        <f t="shared" si="586"/>
        <v>0</v>
      </c>
      <c r="Q589" s="112">
        <f t="shared" si="586"/>
        <v>4179</v>
      </c>
      <c r="R589" s="112">
        <f t="shared" si="586"/>
        <v>0</v>
      </c>
      <c r="S589" s="112">
        <f aca="true" t="shared" si="588" ref="S589:Z589">S590+S591</f>
        <v>3000</v>
      </c>
      <c r="T589" s="112">
        <f t="shared" si="588"/>
        <v>7179</v>
      </c>
      <c r="U589" s="112">
        <f t="shared" si="588"/>
        <v>0</v>
      </c>
      <c r="V589" s="112">
        <f t="shared" si="588"/>
        <v>7179</v>
      </c>
      <c r="W589" s="112">
        <f t="shared" si="588"/>
        <v>0</v>
      </c>
      <c r="X589" s="112">
        <f t="shared" si="588"/>
        <v>0</v>
      </c>
      <c r="Y589" s="112">
        <f t="shared" si="588"/>
        <v>7179</v>
      </c>
      <c r="Z589" s="112">
        <f t="shared" si="588"/>
        <v>7179</v>
      </c>
      <c r="AA589" s="112">
        <f aca="true" t="shared" si="589" ref="AA589:AJ589">AA590+AA591</f>
        <v>0</v>
      </c>
      <c r="AB589" s="112">
        <f t="shared" si="589"/>
        <v>0</v>
      </c>
      <c r="AC589" s="112">
        <f t="shared" si="589"/>
        <v>7179</v>
      </c>
      <c r="AD589" s="112">
        <f t="shared" si="589"/>
        <v>7179</v>
      </c>
      <c r="AE589" s="112">
        <f t="shared" si="589"/>
        <v>0</v>
      </c>
      <c r="AF589" s="112"/>
      <c r="AG589" s="112">
        <f t="shared" si="589"/>
        <v>0</v>
      </c>
      <c r="AH589" s="112">
        <f t="shared" si="589"/>
        <v>7179</v>
      </c>
      <c r="AI589" s="112"/>
      <c r="AJ589" s="112">
        <f t="shared" si="589"/>
        <v>7179</v>
      </c>
      <c r="AK589" s="112">
        <f aca="true" t="shared" si="590" ref="AK589:AR589">AK590+AK591</f>
        <v>0</v>
      </c>
      <c r="AL589" s="112">
        <f t="shared" si="590"/>
        <v>0</v>
      </c>
      <c r="AM589" s="112">
        <f t="shared" si="590"/>
        <v>7179</v>
      </c>
      <c r="AN589" s="112">
        <f t="shared" si="590"/>
        <v>0</v>
      </c>
      <c r="AO589" s="112">
        <f t="shared" si="590"/>
        <v>-7179</v>
      </c>
      <c r="AP589" s="112">
        <f t="shared" si="590"/>
        <v>0</v>
      </c>
      <c r="AQ589" s="112">
        <f t="shared" si="590"/>
        <v>0</v>
      </c>
      <c r="AR589" s="112">
        <f t="shared" si="590"/>
        <v>0</v>
      </c>
      <c r="AS589" s="113"/>
      <c r="AT589" s="112">
        <f>AT590+AT591</f>
        <v>0</v>
      </c>
      <c r="AU589" s="112">
        <f>AU590+AU591</f>
        <v>0</v>
      </c>
      <c r="AV589" s="113"/>
      <c r="AW589" s="113"/>
      <c r="AX589" s="112">
        <f t="shared" si="585"/>
        <v>0</v>
      </c>
      <c r="AY589" s="115"/>
      <c r="AZ589" s="115"/>
      <c r="BA589" s="115"/>
      <c r="BB589" s="124"/>
      <c r="BC589" s="115"/>
    </row>
    <row r="590" spans="1:55" ht="66" hidden="1">
      <c r="A590" s="104"/>
      <c r="B590" s="105" t="s">
        <v>332</v>
      </c>
      <c r="C590" s="106" t="s">
        <v>321</v>
      </c>
      <c r="D590" s="106" t="s">
        <v>331</v>
      </c>
      <c r="E590" s="111" t="s">
        <v>411</v>
      </c>
      <c r="F590" s="106" t="s">
        <v>333</v>
      </c>
      <c r="G590" s="112">
        <f>H590+I590</f>
        <v>7458</v>
      </c>
      <c r="H590" s="112">
        <v>7458</v>
      </c>
      <c r="I590" s="112"/>
      <c r="J590" s="112">
        <f>K590-G590</f>
        <v>-3279</v>
      </c>
      <c r="K590" s="112">
        <v>4179</v>
      </c>
      <c r="L590" s="112"/>
      <c r="M590" s="112"/>
      <c r="N590" s="112">
        <v>4179</v>
      </c>
      <c r="O590" s="109"/>
      <c r="P590" s="112"/>
      <c r="Q590" s="112">
        <f>P590+N590</f>
        <v>4179</v>
      </c>
      <c r="R590" s="112">
        <f>O590</f>
        <v>0</v>
      </c>
      <c r="S590" s="112">
        <f>T590-Q590</f>
        <v>-4179</v>
      </c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  <c r="AL590" s="112"/>
      <c r="AM590" s="112"/>
      <c r="AN590" s="112"/>
      <c r="AO590" s="112"/>
      <c r="AP590" s="112"/>
      <c r="AQ590" s="112"/>
      <c r="AR590" s="112"/>
      <c r="AS590" s="113"/>
      <c r="AT590" s="112"/>
      <c r="AU590" s="112"/>
      <c r="AV590" s="113"/>
      <c r="AW590" s="113"/>
      <c r="AX590" s="112">
        <f t="shared" si="585"/>
        <v>0</v>
      </c>
      <c r="AY590" s="115"/>
      <c r="AZ590" s="115"/>
      <c r="BA590" s="115"/>
      <c r="BB590" s="124"/>
      <c r="BC590" s="115"/>
    </row>
    <row r="591" spans="1:55" ht="82.5" hidden="1">
      <c r="A591" s="104"/>
      <c r="B591" s="134" t="s">
        <v>136</v>
      </c>
      <c r="C591" s="106" t="s">
        <v>321</v>
      </c>
      <c r="D591" s="106" t="s">
        <v>331</v>
      </c>
      <c r="E591" s="111" t="s">
        <v>119</v>
      </c>
      <c r="F591" s="106"/>
      <c r="G591" s="112"/>
      <c r="H591" s="112"/>
      <c r="I591" s="112"/>
      <c r="J591" s="112"/>
      <c r="K591" s="112"/>
      <c r="L591" s="112"/>
      <c r="M591" s="112"/>
      <c r="N591" s="112"/>
      <c r="O591" s="109"/>
      <c r="P591" s="112"/>
      <c r="Q591" s="112"/>
      <c r="R591" s="112"/>
      <c r="S591" s="112">
        <f aca="true" t="shared" si="591" ref="S591:AL592">S592</f>
        <v>7179</v>
      </c>
      <c r="T591" s="112">
        <f t="shared" si="591"/>
        <v>7179</v>
      </c>
      <c r="U591" s="112">
        <f t="shared" si="591"/>
        <v>0</v>
      </c>
      <c r="V591" s="112">
        <f t="shared" si="591"/>
        <v>7179</v>
      </c>
      <c r="W591" s="112">
        <f t="shared" si="591"/>
        <v>0</v>
      </c>
      <c r="X591" s="112">
        <f t="shared" si="591"/>
        <v>0</v>
      </c>
      <c r="Y591" s="112">
        <f t="shared" si="591"/>
        <v>7179</v>
      </c>
      <c r="Z591" s="112">
        <f t="shared" si="591"/>
        <v>7179</v>
      </c>
      <c r="AA591" s="112">
        <f t="shared" si="591"/>
        <v>0</v>
      </c>
      <c r="AB591" s="112">
        <f t="shared" si="591"/>
        <v>0</v>
      </c>
      <c r="AC591" s="112">
        <f t="shared" si="591"/>
        <v>7179</v>
      </c>
      <c r="AD591" s="112">
        <f t="shared" si="591"/>
        <v>7179</v>
      </c>
      <c r="AE591" s="112">
        <f t="shared" si="591"/>
        <v>0</v>
      </c>
      <c r="AF591" s="112"/>
      <c r="AG591" s="112">
        <f t="shared" si="591"/>
        <v>0</v>
      </c>
      <c r="AH591" s="112">
        <f t="shared" si="591"/>
        <v>7179</v>
      </c>
      <c r="AI591" s="112"/>
      <c r="AJ591" s="112">
        <f t="shared" si="591"/>
        <v>7179</v>
      </c>
      <c r="AK591" s="112">
        <f t="shared" si="591"/>
        <v>0</v>
      </c>
      <c r="AL591" s="112">
        <f t="shared" si="591"/>
        <v>0</v>
      </c>
      <c r="AM591" s="112">
        <f aca="true" t="shared" si="592" ref="AM591:AR592">AM592</f>
        <v>7179</v>
      </c>
      <c r="AN591" s="112">
        <f t="shared" si="592"/>
        <v>0</v>
      </c>
      <c r="AO591" s="112">
        <f t="shared" si="592"/>
        <v>-7179</v>
      </c>
      <c r="AP591" s="112">
        <f t="shared" si="592"/>
        <v>0</v>
      </c>
      <c r="AQ591" s="112">
        <f t="shared" si="592"/>
        <v>0</v>
      </c>
      <c r="AR591" s="112">
        <f t="shared" si="592"/>
        <v>0</v>
      </c>
      <c r="AS591" s="113"/>
      <c r="AT591" s="112">
        <f>AT592</f>
        <v>0</v>
      </c>
      <c r="AU591" s="112">
        <f>AU592</f>
        <v>0</v>
      </c>
      <c r="AV591" s="113"/>
      <c r="AW591" s="113"/>
      <c r="AX591" s="112">
        <f t="shared" si="585"/>
        <v>0</v>
      </c>
      <c r="AY591" s="115"/>
      <c r="AZ591" s="115"/>
      <c r="BA591" s="115"/>
      <c r="BB591" s="124"/>
      <c r="BC591" s="115"/>
    </row>
    <row r="592" spans="1:55" ht="104.25" customHeight="1" hidden="1">
      <c r="A592" s="104"/>
      <c r="B592" s="134" t="s">
        <v>137</v>
      </c>
      <c r="C592" s="106" t="s">
        <v>321</v>
      </c>
      <c r="D592" s="106" t="s">
        <v>331</v>
      </c>
      <c r="E592" s="111" t="s">
        <v>120</v>
      </c>
      <c r="F592" s="106"/>
      <c r="G592" s="112"/>
      <c r="H592" s="112"/>
      <c r="I592" s="112"/>
      <c r="J592" s="112"/>
      <c r="K592" s="112"/>
      <c r="L592" s="112"/>
      <c r="M592" s="112"/>
      <c r="N592" s="112"/>
      <c r="O592" s="109"/>
      <c r="P592" s="112"/>
      <c r="Q592" s="112"/>
      <c r="R592" s="112"/>
      <c r="S592" s="112">
        <f t="shared" si="591"/>
        <v>7179</v>
      </c>
      <c r="T592" s="112">
        <f t="shared" si="591"/>
        <v>7179</v>
      </c>
      <c r="U592" s="112">
        <f t="shared" si="591"/>
        <v>0</v>
      </c>
      <c r="V592" s="112">
        <f t="shared" si="591"/>
        <v>7179</v>
      </c>
      <c r="W592" s="112">
        <f t="shared" si="591"/>
        <v>0</v>
      </c>
      <c r="X592" s="112">
        <f t="shared" si="591"/>
        <v>0</v>
      </c>
      <c r="Y592" s="112">
        <f t="shared" si="591"/>
        <v>7179</v>
      </c>
      <c r="Z592" s="112">
        <f t="shared" si="591"/>
        <v>7179</v>
      </c>
      <c r="AA592" s="112">
        <f t="shared" si="591"/>
        <v>0</v>
      </c>
      <c r="AB592" s="112">
        <f t="shared" si="591"/>
        <v>0</v>
      </c>
      <c r="AC592" s="112">
        <f t="shared" si="591"/>
        <v>7179</v>
      </c>
      <c r="AD592" s="112">
        <f t="shared" si="591"/>
        <v>7179</v>
      </c>
      <c r="AE592" s="112">
        <f t="shared" si="591"/>
        <v>0</v>
      </c>
      <c r="AF592" s="112"/>
      <c r="AG592" s="112">
        <f t="shared" si="591"/>
        <v>0</v>
      </c>
      <c r="AH592" s="112">
        <f t="shared" si="591"/>
        <v>7179</v>
      </c>
      <c r="AI592" s="112"/>
      <c r="AJ592" s="112">
        <f t="shared" si="591"/>
        <v>7179</v>
      </c>
      <c r="AK592" s="112">
        <f t="shared" si="591"/>
        <v>0</v>
      </c>
      <c r="AL592" s="112">
        <f t="shared" si="591"/>
        <v>0</v>
      </c>
      <c r="AM592" s="112">
        <f t="shared" si="592"/>
        <v>7179</v>
      </c>
      <c r="AN592" s="112">
        <f t="shared" si="592"/>
        <v>0</v>
      </c>
      <c r="AO592" s="112">
        <f t="shared" si="592"/>
        <v>-7179</v>
      </c>
      <c r="AP592" s="112">
        <f t="shared" si="592"/>
        <v>0</v>
      </c>
      <c r="AQ592" s="112">
        <f t="shared" si="592"/>
        <v>0</v>
      </c>
      <c r="AR592" s="112">
        <f t="shared" si="592"/>
        <v>0</v>
      </c>
      <c r="AS592" s="113"/>
      <c r="AT592" s="112">
        <f>AT593</f>
        <v>0</v>
      </c>
      <c r="AU592" s="112">
        <f>AU593</f>
        <v>0</v>
      </c>
      <c r="AV592" s="113"/>
      <c r="AW592" s="113"/>
      <c r="AX592" s="112">
        <f t="shared" si="585"/>
        <v>0</v>
      </c>
      <c r="AY592" s="115"/>
      <c r="AZ592" s="115"/>
      <c r="BA592" s="115"/>
      <c r="BB592" s="124"/>
      <c r="BC592" s="115"/>
    </row>
    <row r="593" spans="1:55" ht="72.75" customHeight="1" hidden="1">
      <c r="A593" s="104"/>
      <c r="B593" s="105" t="s">
        <v>332</v>
      </c>
      <c r="C593" s="106" t="s">
        <v>321</v>
      </c>
      <c r="D593" s="106" t="s">
        <v>331</v>
      </c>
      <c r="E593" s="111" t="s">
        <v>120</v>
      </c>
      <c r="F593" s="106" t="s">
        <v>333</v>
      </c>
      <c r="G593" s="112"/>
      <c r="H593" s="112"/>
      <c r="I593" s="112"/>
      <c r="J593" s="112"/>
      <c r="K593" s="112"/>
      <c r="L593" s="112"/>
      <c r="M593" s="112"/>
      <c r="N593" s="112"/>
      <c r="O593" s="109"/>
      <c r="P593" s="112"/>
      <c r="Q593" s="112"/>
      <c r="R593" s="112"/>
      <c r="S593" s="112">
        <f>T593-Q593</f>
        <v>7179</v>
      </c>
      <c r="T593" s="112">
        <v>7179</v>
      </c>
      <c r="U593" s="112"/>
      <c r="V593" s="112">
        <v>7179</v>
      </c>
      <c r="W593" s="112"/>
      <c r="X593" s="112"/>
      <c r="Y593" s="112">
        <f>W593+T593</f>
        <v>7179</v>
      </c>
      <c r="Z593" s="112">
        <f>X593+V593</f>
        <v>7179</v>
      </c>
      <c r="AA593" s="112"/>
      <c r="AB593" s="112"/>
      <c r="AC593" s="112">
        <f>AA593+Y593</f>
        <v>7179</v>
      </c>
      <c r="AD593" s="112">
        <f>AB593+Z593</f>
        <v>7179</v>
      </c>
      <c r="AE593" s="112"/>
      <c r="AF593" s="112"/>
      <c r="AG593" s="112"/>
      <c r="AH593" s="112">
        <f>AE593+AC593</f>
        <v>7179</v>
      </c>
      <c r="AI593" s="112"/>
      <c r="AJ593" s="112">
        <f>AG593+AD593</f>
        <v>7179</v>
      </c>
      <c r="AK593" s="113"/>
      <c r="AL593" s="113"/>
      <c r="AM593" s="112">
        <f>AK593+AH593</f>
        <v>7179</v>
      </c>
      <c r="AN593" s="112">
        <f>AI593</f>
        <v>0</v>
      </c>
      <c r="AO593" s="112">
        <f>AQ593-AM593</f>
        <v>-7179</v>
      </c>
      <c r="AP593" s="112">
        <f>AR593-AN593</f>
        <v>0</v>
      </c>
      <c r="AQ593" s="112"/>
      <c r="AR593" s="112"/>
      <c r="AS593" s="113"/>
      <c r="AT593" s="112"/>
      <c r="AU593" s="112"/>
      <c r="AV593" s="113"/>
      <c r="AW593" s="113"/>
      <c r="AX593" s="112">
        <f t="shared" si="585"/>
        <v>0</v>
      </c>
      <c r="AY593" s="115"/>
      <c r="AZ593" s="115"/>
      <c r="BA593" s="115"/>
      <c r="BB593" s="124"/>
      <c r="BC593" s="115"/>
    </row>
    <row r="594" spans="1:55" s="2" customFormat="1" ht="37.5">
      <c r="A594" s="98"/>
      <c r="B594" s="99" t="s">
        <v>313</v>
      </c>
      <c r="C594" s="100" t="s">
        <v>334</v>
      </c>
      <c r="D594" s="100" t="s">
        <v>334</v>
      </c>
      <c r="E594" s="101"/>
      <c r="F594" s="100"/>
      <c r="G594" s="102" t="e">
        <f aca="true" t="shared" si="593" ref="G594:N594">G595+G597</f>
        <v>#REF!</v>
      </c>
      <c r="H594" s="102" t="e">
        <f t="shared" si="593"/>
        <v>#REF!</v>
      </c>
      <c r="I594" s="102" t="e">
        <f t="shared" si="593"/>
        <v>#REF!</v>
      </c>
      <c r="J594" s="102">
        <f t="shared" si="593"/>
        <v>12741</v>
      </c>
      <c r="K594" s="102">
        <f t="shared" si="593"/>
        <v>46429</v>
      </c>
      <c r="L594" s="102">
        <f t="shared" si="593"/>
        <v>0</v>
      </c>
      <c r="M594" s="102"/>
      <c r="N594" s="102">
        <f t="shared" si="593"/>
        <v>49856</v>
      </c>
      <c r="O594" s="102">
        <f aca="true" t="shared" si="594" ref="O594:V594">O595+O597</f>
        <v>0</v>
      </c>
      <c r="P594" s="102">
        <f t="shared" si="594"/>
        <v>0</v>
      </c>
      <c r="Q594" s="102">
        <f t="shared" si="594"/>
        <v>49856</v>
      </c>
      <c r="R594" s="102">
        <f t="shared" si="594"/>
        <v>0</v>
      </c>
      <c r="S594" s="102">
        <f t="shared" si="594"/>
        <v>-23159</v>
      </c>
      <c r="T594" s="102">
        <f t="shared" si="594"/>
        <v>26697</v>
      </c>
      <c r="U594" s="102">
        <f t="shared" si="594"/>
        <v>0</v>
      </c>
      <c r="V594" s="102">
        <f t="shared" si="594"/>
        <v>26697</v>
      </c>
      <c r="W594" s="102">
        <f aca="true" t="shared" si="595" ref="W594:AD594">W595+W597</f>
        <v>0</v>
      </c>
      <c r="X594" s="102">
        <f t="shared" si="595"/>
        <v>0</v>
      </c>
      <c r="Y594" s="102">
        <f t="shared" si="595"/>
        <v>26697</v>
      </c>
      <c r="Z594" s="102">
        <f t="shared" si="595"/>
        <v>26697</v>
      </c>
      <c r="AA594" s="102">
        <f t="shared" si="595"/>
        <v>0</v>
      </c>
      <c r="AB594" s="102">
        <f t="shared" si="595"/>
        <v>0</v>
      </c>
      <c r="AC594" s="102">
        <f t="shared" si="595"/>
        <v>26697</v>
      </c>
      <c r="AD594" s="102">
        <f t="shared" si="595"/>
        <v>26697</v>
      </c>
      <c r="AE594" s="102">
        <f>AE595+AE597</f>
        <v>-830</v>
      </c>
      <c r="AF594" s="102"/>
      <c r="AG594" s="102">
        <f>AG595+AG597</f>
        <v>-830</v>
      </c>
      <c r="AH594" s="102">
        <f>AH595+AH597</f>
        <v>25867</v>
      </c>
      <c r="AI594" s="102"/>
      <c r="AJ594" s="102">
        <f aca="true" t="shared" si="596" ref="AJ594:AO594">AJ595+AJ597</f>
        <v>25867</v>
      </c>
      <c r="AK594" s="102">
        <f t="shared" si="596"/>
        <v>0</v>
      </c>
      <c r="AL594" s="102">
        <f t="shared" si="596"/>
        <v>0</v>
      </c>
      <c r="AM594" s="102">
        <f t="shared" si="596"/>
        <v>25867</v>
      </c>
      <c r="AN594" s="102">
        <f t="shared" si="596"/>
        <v>0</v>
      </c>
      <c r="AO594" s="102">
        <f t="shared" si="596"/>
        <v>3087</v>
      </c>
      <c r="AP594" s="102">
        <f>AP595+AP597</f>
        <v>0</v>
      </c>
      <c r="AQ594" s="102">
        <f>AQ595+AQ597</f>
        <v>28954</v>
      </c>
      <c r="AR594" s="102">
        <f>AR595+AR597</f>
        <v>0</v>
      </c>
      <c r="AS594" s="136"/>
      <c r="AT594" s="102">
        <f aca="true" t="shared" si="597" ref="AT594:BC594">AT595+AT597</f>
        <v>28954</v>
      </c>
      <c r="AU594" s="102">
        <f t="shared" si="597"/>
        <v>0</v>
      </c>
      <c r="AV594" s="102">
        <f t="shared" si="597"/>
        <v>0</v>
      </c>
      <c r="AW594" s="102">
        <f t="shared" si="597"/>
        <v>28954</v>
      </c>
      <c r="AX594" s="102">
        <f t="shared" si="597"/>
        <v>0</v>
      </c>
      <c r="AY594" s="102">
        <f t="shared" si="597"/>
        <v>0</v>
      </c>
      <c r="AZ594" s="102">
        <f t="shared" si="597"/>
        <v>0</v>
      </c>
      <c r="BA594" s="102">
        <f t="shared" si="597"/>
        <v>0</v>
      </c>
      <c r="BB594" s="102">
        <f t="shared" si="597"/>
        <v>28954</v>
      </c>
      <c r="BC594" s="102">
        <f t="shared" si="597"/>
        <v>0</v>
      </c>
    </row>
    <row r="595" spans="1:55" ht="33">
      <c r="A595" s="104"/>
      <c r="B595" s="105" t="s">
        <v>314</v>
      </c>
      <c r="C595" s="106" t="s">
        <v>334</v>
      </c>
      <c r="D595" s="106" t="s">
        <v>334</v>
      </c>
      <c r="E595" s="111" t="s">
        <v>452</v>
      </c>
      <c r="F595" s="106"/>
      <c r="G595" s="112" t="e">
        <f>G596+#REF!</f>
        <v>#REF!</v>
      </c>
      <c r="H595" s="112" t="e">
        <f>H596+#REF!</f>
        <v>#REF!</v>
      </c>
      <c r="I595" s="112" t="e">
        <f>I596+#REF!</f>
        <v>#REF!</v>
      </c>
      <c r="J595" s="112">
        <f aca="true" t="shared" si="598" ref="J595:AR595">J596</f>
        <v>4147</v>
      </c>
      <c r="K595" s="112">
        <f t="shared" si="598"/>
        <v>30697</v>
      </c>
      <c r="L595" s="112">
        <f t="shared" si="598"/>
        <v>0</v>
      </c>
      <c r="M595" s="112"/>
      <c r="N595" s="112">
        <f t="shared" si="598"/>
        <v>33007</v>
      </c>
      <c r="O595" s="112">
        <f t="shared" si="598"/>
        <v>-489</v>
      </c>
      <c r="P595" s="112">
        <f t="shared" si="598"/>
        <v>-524</v>
      </c>
      <c r="Q595" s="112">
        <f t="shared" si="598"/>
        <v>32483</v>
      </c>
      <c r="R595" s="112">
        <f t="shared" si="598"/>
        <v>0</v>
      </c>
      <c r="S595" s="112">
        <f t="shared" si="598"/>
        <v>-10003</v>
      </c>
      <c r="T595" s="112">
        <f t="shared" si="598"/>
        <v>22480</v>
      </c>
      <c r="U595" s="112">
        <f t="shared" si="598"/>
        <v>0</v>
      </c>
      <c r="V595" s="112">
        <f t="shared" si="598"/>
        <v>23114</v>
      </c>
      <c r="W595" s="112">
        <f t="shared" si="598"/>
        <v>0</v>
      </c>
      <c r="X595" s="112">
        <f t="shared" si="598"/>
        <v>0</v>
      </c>
      <c r="Y595" s="112">
        <f t="shared" si="598"/>
        <v>22480</v>
      </c>
      <c r="Z595" s="112">
        <f t="shared" si="598"/>
        <v>23114</v>
      </c>
      <c r="AA595" s="112">
        <f t="shared" si="598"/>
        <v>0</v>
      </c>
      <c r="AB595" s="112">
        <f t="shared" si="598"/>
        <v>0</v>
      </c>
      <c r="AC595" s="112">
        <f t="shared" si="598"/>
        <v>22480</v>
      </c>
      <c r="AD595" s="112">
        <f t="shared" si="598"/>
        <v>23114</v>
      </c>
      <c r="AE595" s="112">
        <f t="shared" si="598"/>
        <v>0</v>
      </c>
      <c r="AF595" s="112"/>
      <c r="AG595" s="112">
        <f t="shared" si="598"/>
        <v>0</v>
      </c>
      <c r="AH595" s="112">
        <f t="shared" si="598"/>
        <v>22480</v>
      </c>
      <c r="AI595" s="112"/>
      <c r="AJ595" s="112">
        <f t="shared" si="598"/>
        <v>23114</v>
      </c>
      <c r="AK595" s="112">
        <f t="shared" si="598"/>
        <v>0</v>
      </c>
      <c r="AL595" s="112">
        <f t="shared" si="598"/>
        <v>0</v>
      </c>
      <c r="AM595" s="112">
        <f t="shared" si="598"/>
        <v>22480</v>
      </c>
      <c r="AN595" s="112">
        <f t="shared" si="598"/>
        <v>0</v>
      </c>
      <c r="AO595" s="112">
        <f t="shared" si="598"/>
        <v>2262</v>
      </c>
      <c r="AP595" s="112">
        <f t="shared" si="598"/>
        <v>0</v>
      </c>
      <c r="AQ595" s="112">
        <f t="shared" si="598"/>
        <v>24742</v>
      </c>
      <c r="AR595" s="112">
        <f t="shared" si="598"/>
        <v>0</v>
      </c>
      <c r="AS595" s="113"/>
      <c r="AT595" s="112">
        <f aca="true" t="shared" si="599" ref="AT595:BC595">AT596</f>
        <v>24742</v>
      </c>
      <c r="AU595" s="112">
        <f t="shared" si="599"/>
        <v>0</v>
      </c>
      <c r="AV595" s="112">
        <f t="shared" si="599"/>
        <v>0</v>
      </c>
      <c r="AW595" s="112">
        <f t="shared" si="599"/>
        <v>24742</v>
      </c>
      <c r="AX595" s="112">
        <f t="shared" si="599"/>
        <v>0</v>
      </c>
      <c r="AY595" s="112">
        <f t="shared" si="599"/>
        <v>0</v>
      </c>
      <c r="AZ595" s="112">
        <f t="shared" si="599"/>
        <v>0</v>
      </c>
      <c r="BA595" s="112">
        <f t="shared" si="599"/>
        <v>0</v>
      </c>
      <c r="BB595" s="112">
        <f t="shared" si="599"/>
        <v>24742</v>
      </c>
      <c r="BC595" s="112">
        <f t="shared" si="599"/>
        <v>0</v>
      </c>
    </row>
    <row r="596" spans="1:55" ht="33">
      <c r="A596" s="104"/>
      <c r="B596" s="105" t="s">
        <v>328</v>
      </c>
      <c r="C596" s="106" t="s">
        <v>334</v>
      </c>
      <c r="D596" s="106" t="s">
        <v>334</v>
      </c>
      <c r="E596" s="111" t="s">
        <v>452</v>
      </c>
      <c r="F596" s="106" t="s">
        <v>329</v>
      </c>
      <c r="G596" s="112">
        <f>H596+I596</f>
        <v>26550</v>
      </c>
      <c r="H596" s="112">
        <v>26550</v>
      </c>
      <c r="I596" s="112"/>
      <c r="J596" s="112">
        <f>K596-G596</f>
        <v>4147</v>
      </c>
      <c r="K596" s="112">
        <v>30697</v>
      </c>
      <c r="L596" s="112"/>
      <c r="M596" s="112"/>
      <c r="N596" s="112">
        <v>33007</v>
      </c>
      <c r="O596" s="112">
        <v>-489</v>
      </c>
      <c r="P596" s="112">
        <v>-524</v>
      </c>
      <c r="Q596" s="112">
        <f>P596+N596</f>
        <v>32483</v>
      </c>
      <c r="R596" s="112"/>
      <c r="S596" s="112">
        <f>T596-Q596</f>
        <v>-10003</v>
      </c>
      <c r="T596" s="112">
        <v>22480</v>
      </c>
      <c r="U596" s="112"/>
      <c r="V596" s="112">
        <v>23114</v>
      </c>
      <c r="W596" s="112"/>
      <c r="X596" s="112"/>
      <c r="Y596" s="112">
        <f>W596+T596</f>
        <v>22480</v>
      </c>
      <c r="Z596" s="112">
        <f>X596+V596</f>
        <v>23114</v>
      </c>
      <c r="AA596" s="112"/>
      <c r="AB596" s="112"/>
      <c r="AC596" s="112">
        <f>AA596+Y596</f>
        <v>22480</v>
      </c>
      <c r="AD596" s="112">
        <f>AB596+Z596</f>
        <v>23114</v>
      </c>
      <c r="AE596" s="112"/>
      <c r="AF596" s="112"/>
      <c r="AG596" s="112"/>
      <c r="AH596" s="112">
        <f>AE596+AC596</f>
        <v>22480</v>
      </c>
      <c r="AI596" s="112"/>
      <c r="AJ596" s="112">
        <f>AG596+AD596</f>
        <v>23114</v>
      </c>
      <c r="AK596" s="113"/>
      <c r="AL596" s="113"/>
      <c r="AM596" s="112">
        <f>AK596+AH596</f>
        <v>22480</v>
      </c>
      <c r="AN596" s="112">
        <f>AI596</f>
        <v>0</v>
      </c>
      <c r="AO596" s="112">
        <f>AQ596-AM596</f>
        <v>2262</v>
      </c>
      <c r="AP596" s="112">
        <f>AR596-AN596</f>
        <v>0</v>
      </c>
      <c r="AQ596" s="112">
        <f>23978+764</f>
        <v>24742</v>
      </c>
      <c r="AR596" s="112"/>
      <c r="AS596" s="113"/>
      <c r="AT596" s="112">
        <f>23978+764</f>
        <v>24742</v>
      </c>
      <c r="AU596" s="112"/>
      <c r="AV596" s="113"/>
      <c r="AW596" s="108">
        <f>AT596+AV596</f>
        <v>24742</v>
      </c>
      <c r="AX596" s="112">
        <f>AU596</f>
        <v>0</v>
      </c>
      <c r="AY596" s="115"/>
      <c r="AZ596" s="115"/>
      <c r="BA596" s="115"/>
      <c r="BB596" s="112">
        <f>AW596+AY596+AZ596+BA596</f>
        <v>24742</v>
      </c>
      <c r="BC596" s="109">
        <f>AX596+AY596</f>
        <v>0</v>
      </c>
    </row>
    <row r="597" spans="1:55" ht="33">
      <c r="A597" s="104"/>
      <c r="B597" s="105" t="s">
        <v>373</v>
      </c>
      <c r="C597" s="106" t="s">
        <v>334</v>
      </c>
      <c r="D597" s="106" t="s">
        <v>334</v>
      </c>
      <c r="E597" s="107" t="s">
        <v>411</v>
      </c>
      <c r="F597" s="106"/>
      <c r="G597" s="112">
        <f>G598</f>
        <v>7138</v>
      </c>
      <c r="H597" s="112">
        <f>H598</f>
        <v>7138</v>
      </c>
      <c r="I597" s="112">
        <f>I598</f>
        <v>0</v>
      </c>
      <c r="J597" s="112">
        <f aca="true" t="shared" si="600" ref="J597:Q597">J598+J599</f>
        <v>8594</v>
      </c>
      <c r="K597" s="112">
        <f t="shared" si="600"/>
        <v>15732</v>
      </c>
      <c r="L597" s="112">
        <f t="shared" si="600"/>
        <v>0</v>
      </c>
      <c r="M597" s="112"/>
      <c r="N597" s="112">
        <f t="shared" si="600"/>
        <v>16849</v>
      </c>
      <c r="O597" s="112">
        <f t="shared" si="600"/>
        <v>489</v>
      </c>
      <c r="P597" s="112">
        <f t="shared" si="600"/>
        <v>524</v>
      </c>
      <c r="Q597" s="112">
        <f t="shared" si="600"/>
        <v>17373</v>
      </c>
      <c r="R597" s="112">
        <f>R598+R599</f>
        <v>0</v>
      </c>
      <c r="S597" s="112">
        <f aca="true" t="shared" si="601" ref="S597:Z597">S598+S599+S601+S606</f>
        <v>-13156</v>
      </c>
      <c r="T597" s="112">
        <f t="shared" si="601"/>
        <v>4217</v>
      </c>
      <c r="U597" s="112">
        <f t="shared" si="601"/>
        <v>0</v>
      </c>
      <c r="V597" s="112">
        <f t="shared" si="601"/>
        <v>3583</v>
      </c>
      <c r="W597" s="112">
        <f t="shared" si="601"/>
        <v>0</v>
      </c>
      <c r="X597" s="112">
        <f t="shared" si="601"/>
        <v>0</v>
      </c>
      <c r="Y597" s="112">
        <f t="shared" si="601"/>
        <v>4217</v>
      </c>
      <c r="Z597" s="112">
        <f t="shared" si="601"/>
        <v>3583</v>
      </c>
      <c r="AA597" s="112">
        <f aca="true" t="shared" si="602" ref="AA597:AJ597">AA598+AA599+AA601+AA606</f>
        <v>0</v>
      </c>
      <c r="AB597" s="112">
        <f t="shared" si="602"/>
        <v>0</v>
      </c>
      <c r="AC597" s="112">
        <f t="shared" si="602"/>
        <v>4217</v>
      </c>
      <c r="AD597" s="112">
        <f t="shared" si="602"/>
        <v>3583</v>
      </c>
      <c r="AE597" s="112">
        <f t="shared" si="602"/>
        <v>-830</v>
      </c>
      <c r="AF597" s="112"/>
      <c r="AG597" s="112">
        <f t="shared" si="602"/>
        <v>-830</v>
      </c>
      <c r="AH597" s="112">
        <f t="shared" si="602"/>
        <v>3387</v>
      </c>
      <c r="AI597" s="112"/>
      <c r="AJ597" s="112">
        <f t="shared" si="602"/>
        <v>2753</v>
      </c>
      <c r="AK597" s="112">
        <f aca="true" t="shared" si="603" ref="AK597:AR597">AK598+AK599+AK601+AK606</f>
        <v>0</v>
      </c>
      <c r="AL597" s="112">
        <f t="shared" si="603"/>
        <v>0</v>
      </c>
      <c r="AM597" s="112">
        <f t="shared" si="603"/>
        <v>3387</v>
      </c>
      <c r="AN597" s="112">
        <f t="shared" si="603"/>
        <v>0</v>
      </c>
      <c r="AO597" s="112">
        <f t="shared" si="603"/>
        <v>825</v>
      </c>
      <c r="AP597" s="112">
        <f t="shared" si="603"/>
        <v>0</v>
      </c>
      <c r="AQ597" s="112">
        <f t="shared" si="603"/>
        <v>4212</v>
      </c>
      <c r="AR597" s="112">
        <f t="shared" si="603"/>
        <v>0</v>
      </c>
      <c r="AS597" s="113"/>
      <c r="AT597" s="112">
        <f aca="true" t="shared" si="604" ref="AT597:BC597">AT598+AT599+AT601+AT606</f>
        <v>4212</v>
      </c>
      <c r="AU597" s="112">
        <f t="shared" si="604"/>
        <v>0</v>
      </c>
      <c r="AV597" s="112">
        <f t="shared" si="604"/>
        <v>0</v>
      </c>
      <c r="AW597" s="112">
        <f t="shared" si="604"/>
        <v>4212</v>
      </c>
      <c r="AX597" s="112">
        <f t="shared" si="604"/>
        <v>0</v>
      </c>
      <c r="AY597" s="112">
        <f t="shared" si="604"/>
        <v>0</v>
      </c>
      <c r="AZ597" s="112">
        <f t="shared" si="604"/>
        <v>0</v>
      </c>
      <c r="BA597" s="112">
        <f t="shared" si="604"/>
        <v>0</v>
      </c>
      <c r="BB597" s="112">
        <f t="shared" si="604"/>
        <v>4212</v>
      </c>
      <c r="BC597" s="112">
        <f t="shared" si="604"/>
        <v>0</v>
      </c>
    </row>
    <row r="598" spans="1:55" ht="66" hidden="1">
      <c r="A598" s="177"/>
      <c r="B598" s="105" t="s">
        <v>332</v>
      </c>
      <c r="C598" s="106" t="s">
        <v>334</v>
      </c>
      <c r="D598" s="106" t="s">
        <v>334</v>
      </c>
      <c r="E598" s="107" t="s">
        <v>411</v>
      </c>
      <c r="F598" s="106" t="s">
        <v>333</v>
      </c>
      <c r="G598" s="112">
        <f>H598</f>
        <v>7138</v>
      </c>
      <c r="H598" s="112">
        <v>7138</v>
      </c>
      <c r="I598" s="112"/>
      <c r="J598" s="112">
        <f>K598-G598</f>
        <v>3461</v>
      </c>
      <c r="K598" s="112">
        <v>10599</v>
      </c>
      <c r="L598" s="112"/>
      <c r="M598" s="112"/>
      <c r="N598" s="112">
        <v>11352</v>
      </c>
      <c r="O598" s="112">
        <v>489</v>
      </c>
      <c r="P598" s="112">
        <v>524</v>
      </c>
      <c r="Q598" s="112">
        <f>P598+N598</f>
        <v>11876</v>
      </c>
      <c r="R598" s="112"/>
      <c r="S598" s="112">
        <f>T598-Q598</f>
        <v>-11876</v>
      </c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2"/>
      <c r="AD598" s="112"/>
      <c r="AE598" s="112"/>
      <c r="AF598" s="112"/>
      <c r="AG598" s="112"/>
      <c r="AH598" s="112"/>
      <c r="AI598" s="112"/>
      <c r="AJ598" s="112"/>
      <c r="AK598" s="112"/>
      <c r="AL598" s="112"/>
      <c r="AM598" s="112"/>
      <c r="AN598" s="112"/>
      <c r="AO598" s="112"/>
      <c r="AP598" s="112"/>
      <c r="AQ598" s="112"/>
      <c r="AR598" s="112"/>
      <c r="AS598" s="113"/>
      <c r="AT598" s="112"/>
      <c r="AU598" s="112"/>
      <c r="AV598" s="112"/>
      <c r="AW598" s="112"/>
      <c r="AX598" s="112"/>
      <c r="AY598" s="112"/>
      <c r="AZ598" s="112"/>
      <c r="BA598" s="112"/>
      <c r="BB598" s="112"/>
      <c r="BC598" s="112"/>
    </row>
    <row r="599" spans="1:55" ht="66" hidden="1">
      <c r="A599" s="177"/>
      <c r="B599" s="105" t="s">
        <v>96</v>
      </c>
      <c r="C599" s="106" t="s">
        <v>334</v>
      </c>
      <c r="D599" s="106" t="s">
        <v>334</v>
      </c>
      <c r="E599" s="132" t="s">
        <v>59</v>
      </c>
      <c r="F599" s="106"/>
      <c r="G599" s="112"/>
      <c r="H599" s="112"/>
      <c r="I599" s="112"/>
      <c r="J599" s="112">
        <f aca="true" t="shared" si="605" ref="J599:AR599">J600</f>
        <v>5133</v>
      </c>
      <c r="K599" s="112">
        <f t="shared" si="605"/>
        <v>5133</v>
      </c>
      <c r="L599" s="112">
        <f t="shared" si="605"/>
        <v>0</v>
      </c>
      <c r="M599" s="112"/>
      <c r="N599" s="112">
        <f t="shared" si="605"/>
        <v>5497</v>
      </c>
      <c r="O599" s="112">
        <f t="shared" si="605"/>
        <v>0</v>
      </c>
      <c r="P599" s="112">
        <f t="shared" si="605"/>
        <v>0</v>
      </c>
      <c r="Q599" s="112">
        <f t="shared" si="605"/>
        <v>5497</v>
      </c>
      <c r="R599" s="112">
        <f t="shared" si="605"/>
        <v>0</v>
      </c>
      <c r="S599" s="112">
        <f t="shared" si="605"/>
        <v>-5497</v>
      </c>
      <c r="T599" s="112">
        <f t="shared" si="605"/>
        <v>0</v>
      </c>
      <c r="U599" s="112">
        <f t="shared" si="605"/>
        <v>0</v>
      </c>
      <c r="V599" s="112">
        <f t="shared" si="605"/>
        <v>0</v>
      </c>
      <c r="W599" s="112">
        <f t="shared" si="605"/>
        <v>0</v>
      </c>
      <c r="X599" s="112">
        <f t="shared" si="605"/>
        <v>0</v>
      </c>
      <c r="Y599" s="112">
        <f t="shared" si="605"/>
        <v>0</v>
      </c>
      <c r="Z599" s="112">
        <f t="shared" si="605"/>
        <v>0</v>
      </c>
      <c r="AA599" s="112">
        <f t="shared" si="605"/>
        <v>0</v>
      </c>
      <c r="AB599" s="112">
        <f t="shared" si="605"/>
        <v>0</v>
      </c>
      <c r="AC599" s="112">
        <f t="shared" si="605"/>
        <v>0</v>
      </c>
      <c r="AD599" s="112">
        <f t="shared" si="605"/>
        <v>0</v>
      </c>
      <c r="AE599" s="112">
        <f t="shared" si="605"/>
        <v>0</v>
      </c>
      <c r="AF599" s="112"/>
      <c r="AG599" s="112">
        <f t="shared" si="605"/>
        <v>0</v>
      </c>
      <c r="AH599" s="112">
        <f t="shared" si="605"/>
        <v>0</v>
      </c>
      <c r="AI599" s="112"/>
      <c r="AJ599" s="112">
        <f t="shared" si="605"/>
        <v>0</v>
      </c>
      <c r="AK599" s="112">
        <f t="shared" si="605"/>
        <v>0</v>
      </c>
      <c r="AL599" s="112">
        <f t="shared" si="605"/>
        <v>0</v>
      </c>
      <c r="AM599" s="112">
        <f t="shared" si="605"/>
        <v>0</v>
      </c>
      <c r="AN599" s="112">
        <f t="shared" si="605"/>
        <v>0</v>
      </c>
      <c r="AO599" s="112">
        <f t="shared" si="605"/>
        <v>0</v>
      </c>
      <c r="AP599" s="112">
        <f t="shared" si="605"/>
        <v>0</v>
      </c>
      <c r="AQ599" s="112">
        <f t="shared" si="605"/>
        <v>0</v>
      </c>
      <c r="AR599" s="112">
        <f t="shared" si="605"/>
        <v>0</v>
      </c>
      <c r="AS599" s="113"/>
      <c r="AT599" s="112">
        <f aca="true" t="shared" si="606" ref="AT599:BC599">AT600</f>
        <v>0</v>
      </c>
      <c r="AU599" s="112">
        <f t="shared" si="606"/>
        <v>0</v>
      </c>
      <c r="AV599" s="112">
        <f t="shared" si="606"/>
        <v>0</v>
      </c>
      <c r="AW599" s="112">
        <f t="shared" si="606"/>
        <v>0</v>
      </c>
      <c r="AX599" s="112">
        <f t="shared" si="606"/>
        <v>0</v>
      </c>
      <c r="AY599" s="112">
        <f t="shared" si="606"/>
        <v>0</v>
      </c>
      <c r="AZ599" s="112">
        <f t="shared" si="606"/>
        <v>0</v>
      </c>
      <c r="BA599" s="112">
        <f t="shared" si="606"/>
        <v>0</v>
      </c>
      <c r="BB599" s="112">
        <f t="shared" si="606"/>
        <v>0</v>
      </c>
      <c r="BC599" s="112">
        <f t="shared" si="606"/>
        <v>0</v>
      </c>
    </row>
    <row r="600" spans="1:55" ht="99" hidden="1">
      <c r="A600" s="177"/>
      <c r="B600" s="105" t="s">
        <v>66</v>
      </c>
      <c r="C600" s="106" t="s">
        <v>334</v>
      </c>
      <c r="D600" s="106" t="s">
        <v>334</v>
      </c>
      <c r="E600" s="132" t="s">
        <v>59</v>
      </c>
      <c r="F600" s="106" t="s">
        <v>54</v>
      </c>
      <c r="G600" s="112"/>
      <c r="H600" s="112"/>
      <c r="I600" s="112"/>
      <c r="J600" s="112">
        <f>K600-G600</f>
        <v>5133</v>
      </c>
      <c r="K600" s="112">
        <v>5133</v>
      </c>
      <c r="L600" s="112"/>
      <c r="M600" s="112"/>
      <c r="N600" s="112">
        <v>5497</v>
      </c>
      <c r="O600" s="109"/>
      <c r="P600" s="112"/>
      <c r="Q600" s="112">
        <f>P600+N600</f>
        <v>5497</v>
      </c>
      <c r="R600" s="112">
        <f>O600</f>
        <v>0</v>
      </c>
      <c r="S600" s="112">
        <f>T600-Q600</f>
        <v>-5497</v>
      </c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2"/>
      <c r="AD600" s="112"/>
      <c r="AE600" s="112"/>
      <c r="AF600" s="112"/>
      <c r="AG600" s="112"/>
      <c r="AH600" s="112"/>
      <c r="AI600" s="112"/>
      <c r="AJ600" s="112"/>
      <c r="AK600" s="112"/>
      <c r="AL600" s="112"/>
      <c r="AM600" s="112"/>
      <c r="AN600" s="112"/>
      <c r="AO600" s="112"/>
      <c r="AP600" s="112"/>
      <c r="AQ600" s="112"/>
      <c r="AR600" s="112"/>
      <c r="AS600" s="113"/>
      <c r="AT600" s="112"/>
      <c r="AU600" s="112"/>
      <c r="AV600" s="112"/>
      <c r="AW600" s="112"/>
      <c r="AX600" s="112"/>
      <c r="AY600" s="112"/>
      <c r="AZ600" s="112"/>
      <c r="BA600" s="112"/>
      <c r="BB600" s="112"/>
      <c r="BC600" s="112"/>
    </row>
    <row r="601" spans="1:55" ht="82.5">
      <c r="A601" s="177"/>
      <c r="B601" s="134" t="s">
        <v>138</v>
      </c>
      <c r="C601" s="106" t="s">
        <v>334</v>
      </c>
      <c r="D601" s="106" t="s">
        <v>334</v>
      </c>
      <c r="E601" s="111" t="s">
        <v>119</v>
      </c>
      <c r="F601" s="106"/>
      <c r="G601" s="112"/>
      <c r="H601" s="112"/>
      <c r="I601" s="112"/>
      <c r="J601" s="112"/>
      <c r="K601" s="112"/>
      <c r="L601" s="112"/>
      <c r="M601" s="112"/>
      <c r="N601" s="112"/>
      <c r="O601" s="109"/>
      <c r="P601" s="112"/>
      <c r="Q601" s="112"/>
      <c r="R601" s="112"/>
      <c r="S601" s="112">
        <f aca="true" t="shared" si="607" ref="S601:Z601">S602+S604</f>
        <v>3728</v>
      </c>
      <c r="T601" s="112">
        <f t="shared" si="607"/>
        <v>3728</v>
      </c>
      <c r="U601" s="112">
        <f t="shared" si="607"/>
        <v>0</v>
      </c>
      <c r="V601" s="112">
        <f t="shared" si="607"/>
        <v>3583</v>
      </c>
      <c r="W601" s="112">
        <f t="shared" si="607"/>
        <v>0</v>
      </c>
      <c r="X601" s="112">
        <f t="shared" si="607"/>
        <v>0</v>
      </c>
      <c r="Y601" s="112">
        <f t="shared" si="607"/>
        <v>3728</v>
      </c>
      <c r="Z601" s="112">
        <f t="shared" si="607"/>
        <v>3583</v>
      </c>
      <c r="AA601" s="112">
        <f aca="true" t="shared" si="608" ref="AA601:AJ601">AA602+AA604</f>
        <v>0</v>
      </c>
      <c r="AB601" s="112">
        <f t="shared" si="608"/>
        <v>0</v>
      </c>
      <c r="AC601" s="112">
        <f t="shared" si="608"/>
        <v>3728</v>
      </c>
      <c r="AD601" s="112">
        <f t="shared" si="608"/>
        <v>3583</v>
      </c>
      <c r="AE601" s="112">
        <f t="shared" si="608"/>
        <v>-830</v>
      </c>
      <c r="AF601" s="112"/>
      <c r="AG601" s="112">
        <f t="shared" si="608"/>
        <v>-830</v>
      </c>
      <c r="AH601" s="112">
        <f t="shared" si="608"/>
        <v>2898</v>
      </c>
      <c r="AI601" s="112"/>
      <c r="AJ601" s="112">
        <f t="shared" si="608"/>
        <v>2753</v>
      </c>
      <c r="AK601" s="112">
        <f aca="true" t="shared" si="609" ref="AK601:AR601">AK602+AK604</f>
        <v>0</v>
      </c>
      <c r="AL601" s="112">
        <f t="shared" si="609"/>
        <v>0</v>
      </c>
      <c r="AM601" s="112">
        <f t="shared" si="609"/>
        <v>2898</v>
      </c>
      <c r="AN601" s="112">
        <f t="shared" si="609"/>
        <v>0</v>
      </c>
      <c r="AO601" s="112">
        <f t="shared" si="609"/>
        <v>825</v>
      </c>
      <c r="AP601" s="112">
        <f t="shared" si="609"/>
        <v>0</v>
      </c>
      <c r="AQ601" s="112">
        <f t="shared" si="609"/>
        <v>3723</v>
      </c>
      <c r="AR601" s="112">
        <f t="shared" si="609"/>
        <v>0</v>
      </c>
      <c r="AS601" s="113"/>
      <c r="AT601" s="112">
        <f aca="true" t="shared" si="610" ref="AT601:BC601">AT602+AT604</f>
        <v>3723</v>
      </c>
      <c r="AU601" s="112">
        <f t="shared" si="610"/>
        <v>0</v>
      </c>
      <c r="AV601" s="112">
        <f t="shared" si="610"/>
        <v>0</v>
      </c>
      <c r="AW601" s="112">
        <f t="shared" si="610"/>
        <v>3723</v>
      </c>
      <c r="AX601" s="112">
        <f t="shared" si="610"/>
        <v>0</v>
      </c>
      <c r="AY601" s="112">
        <f t="shared" si="610"/>
        <v>0</v>
      </c>
      <c r="AZ601" s="112">
        <f t="shared" si="610"/>
        <v>0</v>
      </c>
      <c r="BA601" s="112">
        <f t="shared" si="610"/>
        <v>0</v>
      </c>
      <c r="BB601" s="112">
        <f t="shared" si="610"/>
        <v>3723</v>
      </c>
      <c r="BC601" s="112">
        <f t="shared" si="610"/>
        <v>0</v>
      </c>
    </row>
    <row r="602" spans="1:55" ht="132">
      <c r="A602" s="177"/>
      <c r="B602" s="134" t="s">
        <v>141</v>
      </c>
      <c r="C602" s="106" t="s">
        <v>334</v>
      </c>
      <c r="D602" s="106" t="s">
        <v>334</v>
      </c>
      <c r="E602" s="111" t="s">
        <v>121</v>
      </c>
      <c r="F602" s="106"/>
      <c r="G602" s="112"/>
      <c r="H602" s="112"/>
      <c r="I602" s="112"/>
      <c r="J602" s="112"/>
      <c r="K602" s="112"/>
      <c r="L602" s="112"/>
      <c r="M602" s="112"/>
      <c r="N602" s="112"/>
      <c r="O602" s="109"/>
      <c r="P602" s="112"/>
      <c r="Q602" s="112"/>
      <c r="R602" s="112"/>
      <c r="S602" s="112">
        <f aca="true" t="shared" si="611" ref="S602:AR602">S603</f>
        <v>1383</v>
      </c>
      <c r="T602" s="112">
        <f t="shared" si="611"/>
        <v>1383</v>
      </c>
      <c r="U602" s="112">
        <f t="shared" si="611"/>
        <v>0</v>
      </c>
      <c r="V602" s="112">
        <f t="shared" si="611"/>
        <v>1383</v>
      </c>
      <c r="W602" s="112">
        <f t="shared" si="611"/>
        <v>0</v>
      </c>
      <c r="X602" s="112">
        <f t="shared" si="611"/>
        <v>0</v>
      </c>
      <c r="Y602" s="112">
        <f t="shared" si="611"/>
        <v>1383</v>
      </c>
      <c r="Z602" s="112">
        <f t="shared" si="611"/>
        <v>1383</v>
      </c>
      <c r="AA602" s="112">
        <f t="shared" si="611"/>
        <v>0</v>
      </c>
      <c r="AB602" s="112">
        <f t="shared" si="611"/>
        <v>0</v>
      </c>
      <c r="AC602" s="112">
        <f t="shared" si="611"/>
        <v>1383</v>
      </c>
      <c r="AD602" s="112">
        <f t="shared" si="611"/>
        <v>1383</v>
      </c>
      <c r="AE602" s="112">
        <f t="shared" si="611"/>
        <v>-830</v>
      </c>
      <c r="AF602" s="112"/>
      <c r="AG602" s="112">
        <f t="shared" si="611"/>
        <v>-830</v>
      </c>
      <c r="AH602" s="112">
        <f t="shared" si="611"/>
        <v>553</v>
      </c>
      <c r="AI602" s="112"/>
      <c r="AJ602" s="112">
        <f t="shared" si="611"/>
        <v>553</v>
      </c>
      <c r="AK602" s="112">
        <f t="shared" si="611"/>
        <v>0</v>
      </c>
      <c r="AL602" s="112">
        <f t="shared" si="611"/>
        <v>0</v>
      </c>
      <c r="AM602" s="112">
        <f t="shared" si="611"/>
        <v>553</v>
      </c>
      <c r="AN602" s="112">
        <f t="shared" si="611"/>
        <v>0</v>
      </c>
      <c r="AO602" s="112">
        <f t="shared" si="611"/>
        <v>1570</v>
      </c>
      <c r="AP602" s="112">
        <f t="shared" si="611"/>
        <v>0</v>
      </c>
      <c r="AQ602" s="112">
        <f t="shared" si="611"/>
        <v>2123</v>
      </c>
      <c r="AR602" s="112">
        <f t="shared" si="611"/>
        <v>0</v>
      </c>
      <c r="AS602" s="113"/>
      <c r="AT602" s="112">
        <f aca="true" t="shared" si="612" ref="AT602:BC602">AT603</f>
        <v>2123</v>
      </c>
      <c r="AU602" s="112">
        <f t="shared" si="612"/>
        <v>0</v>
      </c>
      <c r="AV602" s="112">
        <f t="shared" si="612"/>
        <v>0</v>
      </c>
      <c r="AW602" s="112">
        <f t="shared" si="612"/>
        <v>2123</v>
      </c>
      <c r="AX602" s="112">
        <f t="shared" si="612"/>
        <v>0</v>
      </c>
      <c r="AY602" s="112">
        <f t="shared" si="612"/>
        <v>0</v>
      </c>
      <c r="AZ602" s="112">
        <f t="shared" si="612"/>
        <v>0</v>
      </c>
      <c r="BA602" s="112">
        <f t="shared" si="612"/>
        <v>0</v>
      </c>
      <c r="BB602" s="112">
        <f t="shared" si="612"/>
        <v>2123</v>
      </c>
      <c r="BC602" s="112">
        <f t="shared" si="612"/>
        <v>0</v>
      </c>
    </row>
    <row r="603" spans="1:55" ht="99">
      <c r="A603" s="177"/>
      <c r="B603" s="105" t="s">
        <v>66</v>
      </c>
      <c r="C603" s="106" t="s">
        <v>334</v>
      </c>
      <c r="D603" s="106" t="s">
        <v>334</v>
      </c>
      <c r="E603" s="111" t="s">
        <v>121</v>
      </c>
      <c r="F603" s="106" t="s">
        <v>54</v>
      </c>
      <c r="G603" s="112"/>
      <c r="H603" s="112"/>
      <c r="I603" s="112"/>
      <c r="J603" s="112"/>
      <c r="K603" s="112"/>
      <c r="L603" s="112"/>
      <c r="M603" s="112"/>
      <c r="N603" s="112"/>
      <c r="O603" s="109"/>
      <c r="P603" s="112"/>
      <c r="Q603" s="112"/>
      <c r="R603" s="112"/>
      <c r="S603" s="112">
        <f>T603-Q603</f>
        <v>1383</v>
      </c>
      <c r="T603" s="112">
        <v>1383</v>
      </c>
      <c r="U603" s="112"/>
      <c r="V603" s="112">
        <v>1383</v>
      </c>
      <c r="W603" s="112"/>
      <c r="X603" s="112"/>
      <c r="Y603" s="112">
        <f>W603+T603</f>
        <v>1383</v>
      </c>
      <c r="Z603" s="112">
        <f>X603+V603</f>
        <v>1383</v>
      </c>
      <c r="AA603" s="112"/>
      <c r="AB603" s="112"/>
      <c r="AC603" s="112">
        <f>AA603+Y603</f>
        <v>1383</v>
      </c>
      <c r="AD603" s="112">
        <f>AB603+Z603</f>
        <v>1383</v>
      </c>
      <c r="AE603" s="112">
        <v>-830</v>
      </c>
      <c r="AF603" s="112"/>
      <c r="AG603" s="112">
        <v>-830</v>
      </c>
      <c r="AH603" s="112">
        <f>AE603+AC603</f>
        <v>553</v>
      </c>
      <c r="AI603" s="112"/>
      <c r="AJ603" s="112">
        <f>AG603+AD603</f>
        <v>553</v>
      </c>
      <c r="AK603" s="113"/>
      <c r="AL603" s="113"/>
      <c r="AM603" s="112">
        <f>AK603+AH603</f>
        <v>553</v>
      </c>
      <c r="AN603" s="112">
        <f>AI603</f>
        <v>0</v>
      </c>
      <c r="AO603" s="112">
        <f>AQ603-AM603</f>
        <v>1570</v>
      </c>
      <c r="AP603" s="112">
        <f>AR603-AN603</f>
        <v>0</v>
      </c>
      <c r="AQ603" s="112">
        <v>2123</v>
      </c>
      <c r="AR603" s="112"/>
      <c r="AS603" s="113"/>
      <c r="AT603" s="112">
        <v>2123</v>
      </c>
      <c r="AU603" s="112"/>
      <c r="AV603" s="113"/>
      <c r="AW603" s="108">
        <f>AT603+AV603</f>
        <v>2123</v>
      </c>
      <c r="AX603" s="112">
        <f>AU603</f>
        <v>0</v>
      </c>
      <c r="AY603" s="115"/>
      <c r="AZ603" s="115"/>
      <c r="BA603" s="115"/>
      <c r="BB603" s="112">
        <f>AW603+AY603+AZ603+BA603</f>
        <v>2123</v>
      </c>
      <c r="BC603" s="109">
        <f>AX603+AY603</f>
        <v>0</v>
      </c>
    </row>
    <row r="604" spans="1:55" ht="99">
      <c r="A604" s="177"/>
      <c r="B604" s="134" t="s">
        <v>137</v>
      </c>
      <c r="C604" s="106" t="s">
        <v>334</v>
      </c>
      <c r="D604" s="106" t="s">
        <v>334</v>
      </c>
      <c r="E604" s="111" t="s">
        <v>120</v>
      </c>
      <c r="F604" s="106"/>
      <c r="G604" s="112"/>
      <c r="H604" s="112"/>
      <c r="I604" s="112"/>
      <c r="J604" s="112"/>
      <c r="K604" s="112"/>
      <c r="L604" s="112"/>
      <c r="M604" s="112"/>
      <c r="N604" s="112"/>
      <c r="O604" s="109"/>
      <c r="P604" s="112"/>
      <c r="Q604" s="112"/>
      <c r="R604" s="112"/>
      <c r="S604" s="112">
        <f aca="true" t="shared" si="613" ref="S604:AR604">S605</f>
        <v>2345</v>
      </c>
      <c r="T604" s="112">
        <f t="shared" si="613"/>
        <v>2345</v>
      </c>
      <c r="U604" s="112">
        <f t="shared" si="613"/>
        <v>0</v>
      </c>
      <c r="V604" s="112">
        <f t="shared" si="613"/>
        <v>2200</v>
      </c>
      <c r="W604" s="112">
        <f t="shared" si="613"/>
        <v>0</v>
      </c>
      <c r="X604" s="112">
        <f t="shared" si="613"/>
        <v>0</v>
      </c>
      <c r="Y604" s="112">
        <f t="shared" si="613"/>
        <v>2345</v>
      </c>
      <c r="Z604" s="112">
        <f t="shared" si="613"/>
        <v>2200</v>
      </c>
      <c r="AA604" s="112">
        <f t="shared" si="613"/>
        <v>0</v>
      </c>
      <c r="AB604" s="112">
        <f t="shared" si="613"/>
        <v>0</v>
      </c>
      <c r="AC604" s="112">
        <f t="shared" si="613"/>
        <v>2345</v>
      </c>
      <c r="AD604" s="112">
        <f t="shared" si="613"/>
        <v>2200</v>
      </c>
      <c r="AE604" s="112">
        <f t="shared" si="613"/>
        <v>0</v>
      </c>
      <c r="AF604" s="112"/>
      <c r="AG604" s="112">
        <f t="shared" si="613"/>
        <v>0</v>
      </c>
      <c r="AH604" s="112">
        <f t="shared" si="613"/>
        <v>2345</v>
      </c>
      <c r="AI604" s="112"/>
      <c r="AJ604" s="112">
        <f t="shared" si="613"/>
        <v>2200</v>
      </c>
      <c r="AK604" s="112">
        <f t="shared" si="613"/>
        <v>0</v>
      </c>
      <c r="AL604" s="112">
        <f t="shared" si="613"/>
        <v>0</v>
      </c>
      <c r="AM604" s="112">
        <f t="shared" si="613"/>
        <v>2345</v>
      </c>
      <c r="AN604" s="112">
        <f t="shared" si="613"/>
        <v>0</v>
      </c>
      <c r="AO604" s="112">
        <f t="shared" si="613"/>
        <v>-745</v>
      </c>
      <c r="AP604" s="112">
        <f t="shared" si="613"/>
        <v>0</v>
      </c>
      <c r="AQ604" s="112">
        <f t="shared" si="613"/>
        <v>1600</v>
      </c>
      <c r="AR604" s="112">
        <f t="shared" si="613"/>
        <v>0</v>
      </c>
      <c r="AS604" s="113"/>
      <c r="AT604" s="112">
        <f aca="true" t="shared" si="614" ref="AT604:BC604">AT605</f>
        <v>1600</v>
      </c>
      <c r="AU604" s="112">
        <f t="shared" si="614"/>
        <v>0</v>
      </c>
      <c r="AV604" s="112">
        <f t="shared" si="614"/>
        <v>0</v>
      </c>
      <c r="AW604" s="112">
        <f t="shared" si="614"/>
        <v>1600</v>
      </c>
      <c r="AX604" s="112">
        <f t="shared" si="614"/>
        <v>0</v>
      </c>
      <c r="AY604" s="112">
        <f t="shared" si="614"/>
        <v>0</v>
      </c>
      <c r="AZ604" s="112">
        <f t="shared" si="614"/>
        <v>0</v>
      </c>
      <c r="BA604" s="112">
        <f t="shared" si="614"/>
        <v>0</v>
      </c>
      <c r="BB604" s="112">
        <f t="shared" si="614"/>
        <v>1600</v>
      </c>
      <c r="BC604" s="112">
        <f t="shared" si="614"/>
        <v>0</v>
      </c>
    </row>
    <row r="605" spans="1:55" ht="66">
      <c r="A605" s="177"/>
      <c r="B605" s="105" t="s">
        <v>332</v>
      </c>
      <c r="C605" s="106" t="s">
        <v>334</v>
      </c>
      <c r="D605" s="106" t="s">
        <v>334</v>
      </c>
      <c r="E605" s="111" t="s">
        <v>120</v>
      </c>
      <c r="F605" s="106" t="s">
        <v>333</v>
      </c>
      <c r="G605" s="112"/>
      <c r="H605" s="112"/>
      <c r="I605" s="112"/>
      <c r="J605" s="112"/>
      <c r="K605" s="112"/>
      <c r="L605" s="112"/>
      <c r="M605" s="112"/>
      <c r="N605" s="112"/>
      <c r="O605" s="109"/>
      <c r="P605" s="112"/>
      <c r="Q605" s="112"/>
      <c r="R605" s="112"/>
      <c r="S605" s="112">
        <f>T605-Q605</f>
        <v>2345</v>
      </c>
      <c r="T605" s="112">
        <v>2345</v>
      </c>
      <c r="U605" s="112"/>
      <c r="V605" s="112">
        <v>2200</v>
      </c>
      <c r="W605" s="112"/>
      <c r="X605" s="112"/>
      <c r="Y605" s="112">
        <f>W605+T605</f>
        <v>2345</v>
      </c>
      <c r="Z605" s="112">
        <f>X605+V605</f>
        <v>2200</v>
      </c>
      <c r="AA605" s="112"/>
      <c r="AB605" s="112"/>
      <c r="AC605" s="112">
        <f>AA605+Y605</f>
        <v>2345</v>
      </c>
      <c r="AD605" s="112">
        <f>AB605+Z605</f>
        <v>2200</v>
      </c>
      <c r="AE605" s="112"/>
      <c r="AF605" s="112"/>
      <c r="AG605" s="112"/>
      <c r="AH605" s="112">
        <f>AE605+AC605</f>
        <v>2345</v>
      </c>
      <c r="AI605" s="112"/>
      <c r="AJ605" s="112">
        <f>AG605+AD605</f>
        <v>2200</v>
      </c>
      <c r="AK605" s="113"/>
      <c r="AL605" s="113"/>
      <c r="AM605" s="112">
        <f>AK605+AH605</f>
        <v>2345</v>
      </c>
      <c r="AN605" s="112">
        <f>AI605</f>
        <v>0</v>
      </c>
      <c r="AO605" s="112">
        <f>AQ605-AM605</f>
        <v>-745</v>
      </c>
      <c r="AP605" s="112">
        <f>AR605-AN605</f>
        <v>0</v>
      </c>
      <c r="AQ605" s="112">
        <v>1600</v>
      </c>
      <c r="AR605" s="112"/>
      <c r="AS605" s="113"/>
      <c r="AT605" s="112">
        <v>1600</v>
      </c>
      <c r="AU605" s="112"/>
      <c r="AV605" s="113"/>
      <c r="AW605" s="108">
        <f>AT605+AV605</f>
        <v>1600</v>
      </c>
      <c r="AX605" s="112">
        <f>AU605</f>
        <v>0</v>
      </c>
      <c r="AY605" s="115"/>
      <c r="AZ605" s="115"/>
      <c r="BA605" s="115"/>
      <c r="BB605" s="112">
        <f>AW605+AY605+AZ605+BA605</f>
        <v>1600</v>
      </c>
      <c r="BC605" s="109">
        <f>AX605+AY605</f>
        <v>0</v>
      </c>
    </row>
    <row r="606" spans="1:55" ht="49.5">
      <c r="A606" s="177"/>
      <c r="B606" s="134" t="s">
        <v>142</v>
      </c>
      <c r="C606" s="106" t="s">
        <v>334</v>
      </c>
      <c r="D606" s="106" t="s">
        <v>334</v>
      </c>
      <c r="E606" s="111" t="s">
        <v>115</v>
      </c>
      <c r="F606" s="106"/>
      <c r="G606" s="112"/>
      <c r="H606" s="112"/>
      <c r="I606" s="112"/>
      <c r="J606" s="112"/>
      <c r="K606" s="112"/>
      <c r="L606" s="112"/>
      <c r="M606" s="112"/>
      <c r="N606" s="112"/>
      <c r="O606" s="109"/>
      <c r="P606" s="112"/>
      <c r="Q606" s="112"/>
      <c r="R606" s="112"/>
      <c r="S606" s="112">
        <f>S607</f>
        <v>489</v>
      </c>
      <c r="T606" s="112">
        <f>T607</f>
        <v>489</v>
      </c>
      <c r="U606" s="112">
        <f>U607</f>
        <v>0</v>
      </c>
      <c r="V606" s="112">
        <f>V607</f>
        <v>0</v>
      </c>
      <c r="W606" s="112">
        <f aca="true" t="shared" si="615" ref="W606:AM607">W607</f>
        <v>0</v>
      </c>
      <c r="X606" s="112">
        <f t="shared" si="615"/>
        <v>0</v>
      </c>
      <c r="Y606" s="112">
        <f t="shared" si="615"/>
        <v>489</v>
      </c>
      <c r="Z606" s="112">
        <f t="shared" si="615"/>
        <v>0</v>
      </c>
      <c r="AA606" s="112">
        <f t="shared" si="615"/>
        <v>0</v>
      </c>
      <c r="AB606" s="112">
        <f t="shared" si="615"/>
        <v>0</v>
      </c>
      <c r="AC606" s="112">
        <f t="shared" si="615"/>
        <v>489</v>
      </c>
      <c r="AD606" s="112">
        <f t="shared" si="615"/>
        <v>0</v>
      </c>
      <c r="AE606" s="112">
        <f t="shared" si="615"/>
        <v>0</v>
      </c>
      <c r="AF606" s="112"/>
      <c r="AG606" s="112">
        <f t="shared" si="615"/>
        <v>0</v>
      </c>
      <c r="AH606" s="112">
        <f t="shared" si="615"/>
        <v>489</v>
      </c>
      <c r="AI606" s="112"/>
      <c r="AJ606" s="112">
        <f t="shared" si="615"/>
        <v>0</v>
      </c>
      <c r="AK606" s="112">
        <f t="shared" si="615"/>
        <v>0</v>
      </c>
      <c r="AL606" s="112">
        <f t="shared" si="615"/>
        <v>0</v>
      </c>
      <c r="AM606" s="112">
        <f t="shared" si="615"/>
        <v>489</v>
      </c>
      <c r="AN606" s="112">
        <f aca="true" t="shared" si="616" ref="AK606:AR607">AN607</f>
        <v>0</v>
      </c>
      <c r="AO606" s="112">
        <f t="shared" si="616"/>
        <v>0</v>
      </c>
      <c r="AP606" s="112">
        <f t="shared" si="616"/>
        <v>0</v>
      </c>
      <c r="AQ606" s="112">
        <f t="shared" si="616"/>
        <v>489</v>
      </c>
      <c r="AR606" s="112">
        <f t="shared" si="616"/>
        <v>0</v>
      </c>
      <c r="AS606" s="113"/>
      <c r="AT606" s="112">
        <f>AT607</f>
        <v>489</v>
      </c>
      <c r="AU606" s="112">
        <f aca="true" t="shared" si="617" ref="AU606:BC607">AU607</f>
        <v>0</v>
      </c>
      <c r="AV606" s="112">
        <f t="shared" si="617"/>
        <v>0</v>
      </c>
      <c r="AW606" s="112">
        <f t="shared" si="617"/>
        <v>489</v>
      </c>
      <c r="AX606" s="112">
        <f t="shared" si="617"/>
        <v>0</v>
      </c>
      <c r="AY606" s="112">
        <f t="shared" si="617"/>
        <v>0</v>
      </c>
      <c r="AZ606" s="112">
        <f t="shared" si="617"/>
        <v>0</v>
      </c>
      <c r="BA606" s="112">
        <f t="shared" si="617"/>
        <v>0</v>
      </c>
      <c r="BB606" s="112">
        <f t="shared" si="617"/>
        <v>489</v>
      </c>
      <c r="BC606" s="112">
        <f t="shared" si="617"/>
        <v>0</v>
      </c>
    </row>
    <row r="607" spans="1:55" ht="66">
      <c r="A607" s="177"/>
      <c r="B607" s="135" t="s">
        <v>143</v>
      </c>
      <c r="C607" s="106" t="s">
        <v>334</v>
      </c>
      <c r="D607" s="106" t="s">
        <v>334</v>
      </c>
      <c r="E607" s="111" t="s">
        <v>118</v>
      </c>
      <c r="F607" s="106"/>
      <c r="G607" s="112"/>
      <c r="H607" s="112"/>
      <c r="I607" s="112"/>
      <c r="J607" s="112"/>
      <c r="K607" s="112"/>
      <c r="L607" s="112"/>
      <c r="M607" s="112"/>
      <c r="N607" s="112"/>
      <c r="O607" s="109"/>
      <c r="P607" s="112"/>
      <c r="Q607" s="112"/>
      <c r="R607" s="112"/>
      <c r="S607" s="112">
        <f>S608</f>
        <v>489</v>
      </c>
      <c r="T607" s="112">
        <f>T608</f>
        <v>489</v>
      </c>
      <c r="U607" s="112"/>
      <c r="V607" s="112"/>
      <c r="W607" s="112">
        <f t="shared" si="615"/>
        <v>0</v>
      </c>
      <c r="X607" s="112">
        <f t="shared" si="615"/>
        <v>0</v>
      </c>
      <c r="Y607" s="112">
        <f t="shared" si="615"/>
        <v>489</v>
      </c>
      <c r="Z607" s="112">
        <f t="shared" si="615"/>
        <v>0</v>
      </c>
      <c r="AA607" s="112">
        <f t="shared" si="615"/>
        <v>0</v>
      </c>
      <c r="AB607" s="112">
        <f t="shared" si="615"/>
        <v>0</v>
      </c>
      <c r="AC607" s="112">
        <f t="shared" si="615"/>
        <v>489</v>
      </c>
      <c r="AD607" s="112">
        <f t="shared" si="615"/>
        <v>0</v>
      </c>
      <c r="AE607" s="112">
        <f t="shared" si="615"/>
        <v>0</v>
      </c>
      <c r="AF607" s="112"/>
      <c r="AG607" s="112">
        <f t="shared" si="615"/>
        <v>0</v>
      </c>
      <c r="AH607" s="112">
        <f t="shared" si="615"/>
        <v>489</v>
      </c>
      <c r="AI607" s="112"/>
      <c r="AJ607" s="112">
        <f t="shared" si="615"/>
        <v>0</v>
      </c>
      <c r="AK607" s="112">
        <f t="shared" si="616"/>
        <v>0</v>
      </c>
      <c r="AL607" s="112">
        <f t="shared" si="616"/>
        <v>0</v>
      </c>
      <c r="AM607" s="112">
        <f t="shared" si="616"/>
        <v>489</v>
      </c>
      <c r="AN607" s="112">
        <f t="shared" si="616"/>
        <v>0</v>
      </c>
      <c r="AO607" s="112">
        <f t="shared" si="616"/>
        <v>0</v>
      </c>
      <c r="AP607" s="112">
        <f t="shared" si="616"/>
        <v>0</v>
      </c>
      <c r="AQ607" s="112">
        <f t="shared" si="616"/>
        <v>489</v>
      </c>
      <c r="AR607" s="112">
        <f t="shared" si="616"/>
        <v>0</v>
      </c>
      <c r="AS607" s="113"/>
      <c r="AT607" s="112">
        <f>AT608</f>
        <v>489</v>
      </c>
      <c r="AU607" s="112">
        <f t="shared" si="617"/>
        <v>0</v>
      </c>
      <c r="AV607" s="112">
        <f t="shared" si="617"/>
        <v>0</v>
      </c>
      <c r="AW607" s="112">
        <f t="shared" si="617"/>
        <v>489</v>
      </c>
      <c r="AX607" s="112">
        <f t="shared" si="617"/>
        <v>0</v>
      </c>
      <c r="AY607" s="112">
        <f t="shared" si="617"/>
        <v>0</v>
      </c>
      <c r="AZ607" s="112">
        <f t="shared" si="617"/>
        <v>0</v>
      </c>
      <c r="BA607" s="112">
        <f t="shared" si="617"/>
        <v>0</v>
      </c>
      <c r="BB607" s="112">
        <f t="shared" si="617"/>
        <v>489</v>
      </c>
      <c r="BC607" s="112">
        <f t="shared" si="617"/>
        <v>0</v>
      </c>
    </row>
    <row r="608" spans="1:55" ht="66">
      <c r="A608" s="177"/>
      <c r="B608" s="105" t="s">
        <v>332</v>
      </c>
      <c r="C608" s="106" t="s">
        <v>334</v>
      </c>
      <c r="D608" s="106" t="s">
        <v>334</v>
      </c>
      <c r="E608" s="111" t="s">
        <v>118</v>
      </c>
      <c r="F608" s="106" t="s">
        <v>333</v>
      </c>
      <c r="G608" s="112"/>
      <c r="H608" s="112"/>
      <c r="I608" s="112"/>
      <c r="J608" s="112"/>
      <c r="K608" s="112"/>
      <c r="L608" s="112"/>
      <c r="M608" s="112"/>
      <c r="N608" s="112"/>
      <c r="O608" s="109"/>
      <c r="P608" s="112"/>
      <c r="Q608" s="112"/>
      <c r="R608" s="112"/>
      <c r="S608" s="112">
        <f>T608-Q608</f>
        <v>489</v>
      </c>
      <c r="T608" s="112">
        <v>489</v>
      </c>
      <c r="U608" s="112"/>
      <c r="V608" s="112"/>
      <c r="W608" s="112"/>
      <c r="X608" s="112"/>
      <c r="Y608" s="112">
        <f>W608+T608</f>
        <v>489</v>
      </c>
      <c r="Z608" s="112">
        <f>X608+V608</f>
        <v>0</v>
      </c>
      <c r="AA608" s="112"/>
      <c r="AB608" s="112"/>
      <c r="AC608" s="112">
        <f>AA608+Y608</f>
        <v>489</v>
      </c>
      <c r="AD608" s="112">
        <f>AB608+Z608</f>
        <v>0</v>
      </c>
      <c r="AE608" s="112"/>
      <c r="AF608" s="112"/>
      <c r="AG608" s="112"/>
      <c r="AH608" s="112">
        <f>AE608+AC608</f>
        <v>489</v>
      </c>
      <c r="AI608" s="112"/>
      <c r="AJ608" s="112">
        <f>AG608+AD608</f>
        <v>0</v>
      </c>
      <c r="AK608" s="113"/>
      <c r="AL608" s="113"/>
      <c r="AM608" s="112">
        <f>AK608+AH608</f>
        <v>489</v>
      </c>
      <c r="AN608" s="112">
        <f>AI608</f>
        <v>0</v>
      </c>
      <c r="AO608" s="112">
        <f>AQ608-AM608</f>
        <v>0</v>
      </c>
      <c r="AP608" s="112">
        <f>AR608-AN608</f>
        <v>0</v>
      </c>
      <c r="AQ608" s="112">
        <v>489</v>
      </c>
      <c r="AR608" s="112"/>
      <c r="AS608" s="113"/>
      <c r="AT608" s="112">
        <v>489</v>
      </c>
      <c r="AU608" s="112"/>
      <c r="AV608" s="113"/>
      <c r="AW608" s="108">
        <f>AT608+AV608</f>
        <v>489</v>
      </c>
      <c r="AX608" s="112">
        <f>AU608</f>
        <v>0</v>
      </c>
      <c r="AY608" s="115"/>
      <c r="AZ608" s="115"/>
      <c r="BA608" s="115"/>
      <c r="BB608" s="112">
        <f>AW608+AY608+AZ608+BA608</f>
        <v>489</v>
      </c>
      <c r="BC608" s="109">
        <f>AX608+AY608</f>
        <v>0</v>
      </c>
    </row>
    <row r="609" spans="1:55" ht="16.5">
      <c r="A609" s="177"/>
      <c r="B609" s="105"/>
      <c r="C609" s="106"/>
      <c r="D609" s="106"/>
      <c r="E609" s="111"/>
      <c r="F609" s="106"/>
      <c r="G609" s="112"/>
      <c r="H609" s="112"/>
      <c r="I609" s="112"/>
      <c r="J609" s="112"/>
      <c r="K609" s="112"/>
      <c r="L609" s="112"/>
      <c r="M609" s="112"/>
      <c r="N609" s="112"/>
      <c r="O609" s="109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2"/>
      <c r="AD609" s="112"/>
      <c r="AE609" s="112"/>
      <c r="AF609" s="112"/>
      <c r="AG609" s="112"/>
      <c r="AH609" s="112"/>
      <c r="AI609" s="112"/>
      <c r="AJ609" s="112"/>
      <c r="AK609" s="113"/>
      <c r="AL609" s="113"/>
      <c r="AM609" s="125"/>
      <c r="AN609" s="125"/>
      <c r="AO609" s="126"/>
      <c r="AP609" s="126"/>
      <c r="AQ609" s="127"/>
      <c r="AR609" s="126"/>
      <c r="AS609" s="113"/>
      <c r="AT609" s="127"/>
      <c r="AU609" s="126"/>
      <c r="AV609" s="113"/>
      <c r="AW609" s="113"/>
      <c r="AX609" s="112">
        <f>AU609</f>
        <v>0</v>
      </c>
      <c r="AY609" s="115"/>
      <c r="AZ609" s="115"/>
      <c r="BA609" s="115"/>
      <c r="BB609" s="124"/>
      <c r="BC609" s="115"/>
    </row>
    <row r="610" spans="1:55" s="5" customFormat="1" ht="60.75">
      <c r="A610" s="91">
        <v>917</v>
      </c>
      <c r="B610" s="92" t="s">
        <v>340</v>
      </c>
      <c r="C610" s="95"/>
      <c r="D610" s="95"/>
      <c r="E610" s="94"/>
      <c r="F610" s="95"/>
      <c r="G610" s="143" t="e">
        <f>G611+#REF!+G625</f>
        <v>#REF!</v>
      </c>
      <c r="H610" s="143" t="e">
        <f>H611+#REF!+H625</f>
        <v>#REF!</v>
      </c>
      <c r="I610" s="143" t="e">
        <f>I611+#REF!+I625</f>
        <v>#REF!</v>
      </c>
      <c r="J610" s="143" t="e">
        <f>J611+#REF!+J625</f>
        <v>#REF!</v>
      </c>
      <c r="K610" s="143" t="e">
        <f>K611+#REF!+K625</f>
        <v>#REF!</v>
      </c>
      <c r="L610" s="143" t="e">
        <f>L611+#REF!+L625</f>
        <v>#REF!</v>
      </c>
      <c r="M610" s="143"/>
      <c r="N610" s="143" t="e">
        <f>N611+#REF!+N625</f>
        <v>#REF!</v>
      </c>
      <c r="O610" s="143" t="e">
        <f>O611+#REF!+O625</f>
        <v>#REF!</v>
      </c>
      <c r="P610" s="143" t="e">
        <f>P611+#REF!+P625</f>
        <v>#REF!</v>
      </c>
      <c r="Q610" s="143" t="e">
        <f>Q611+#REF!+Q625</f>
        <v>#REF!</v>
      </c>
      <c r="R610" s="143" t="e">
        <f>R611+#REF!+R625</f>
        <v>#REF!</v>
      </c>
      <c r="S610" s="143" t="e">
        <f>S611+#REF!+S625+S636</f>
        <v>#REF!</v>
      </c>
      <c r="T610" s="143" t="e">
        <f>T611+#REF!+T625+T636</f>
        <v>#REF!</v>
      </c>
      <c r="U610" s="143" t="e">
        <f>U611+#REF!+U625+U636</f>
        <v>#REF!</v>
      </c>
      <c r="V610" s="143" t="e">
        <f>V611+#REF!+V625+V636</f>
        <v>#REF!</v>
      </c>
      <c r="W610" s="143" t="e">
        <f>W611+#REF!+W625+W636</f>
        <v>#REF!</v>
      </c>
      <c r="X610" s="143" t="e">
        <f>X611+#REF!+X625+X636</f>
        <v>#REF!</v>
      </c>
      <c r="Y610" s="143" t="e">
        <f>Y611+#REF!+Y625+Y636</f>
        <v>#REF!</v>
      </c>
      <c r="Z610" s="143" t="e">
        <f>Z611+#REF!+Z625+Z636</f>
        <v>#REF!</v>
      </c>
      <c r="AA610" s="143" t="e">
        <f>AA611+#REF!+AA625+AA636</f>
        <v>#REF!</v>
      </c>
      <c r="AB610" s="143" t="e">
        <f>AB611+#REF!+AB625+AB636</f>
        <v>#REF!</v>
      </c>
      <c r="AC610" s="143" t="e">
        <f>AC611+#REF!+AC625+AC636</f>
        <v>#REF!</v>
      </c>
      <c r="AD610" s="143" t="e">
        <f>AD611+#REF!+AD625+AD636</f>
        <v>#REF!</v>
      </c>
      <c r="AE610" s="143" t="e">
        <f>AE611+#REF!+AE625+AE636</f>
        <v>#REF!</v>
      </c>
      <c r="AF610" s="143"/>
      <c r="AG610" s="143" t="e">
        <f>AG611+#REF!+AG625+AG636</f>
        <v>#REF!</v>
      </c>
      <c r="AH610" s="143" t="e">
        <f>AH611+#REF!+AH625+AH636</f>
        <v>#REF!</v>
      </c>
      <c r="AI610" s="143"/>
      <c r="AJ610" s="143" t="e">
        <f>AJ611+#REF!+AJ625+AJ636</f>
        <v>#REF!</v>
      </c>
      <c r="AK610" s="143" t="e">
        <f>AK611+#REF!+AK625+AK636</f>
        <v>#REF!</v>
      </c>
      <c r="AL610" s="143" t="e">
        <f>AL611+#REF!+AL625+AL636</f>
        <v>#REF!</v>
      </c>
      <c r="AM610" s="143">
        <f aca="true" t="shared" si="618" ref="AM610:AR610">AM611+AM625+AM636+AM641+AM644+AM618</f>
        <v>164222</v>
      </c>
      <c r="AN610" s="143">
        <f t="shared" si="618"/>
        <v>0</v>
      </c>
      <c r="AO610" s="143">
        <f t="shared" si="618"/>
        <v>360412</v>
      </c>
      <c r="AP610" s="143">
        <f t="shared" si="618"/>
        <v>165916</v>
      </c>
      <c r="AQ610" s="143">
        <f t="shared" si="618"/>
        <v>524634</v>
      </c>
      <c r="AR610" s="143">
        <f t="shared" si="618"/>
        <v>165916</v>
      </c>
      <c r="AS610" s="143">
        <f>AS611+AS625+AS618</f>
        <v>0</v>
      </c>
      <c r="AT610" s="143">
        <f aca="true" t="shared" si="619" ref="AT610:BC610">AT611+AT625+AT636+AT641+AT644+AT618</f>
        <v>524634</v>
      </c>
      <c r="AU610" s="143">
        <f t="shared" si="619"/>
        <v>165916</v>
      </c>
      <c r="AV610" s="143">
        <f t="shared" si="619"/>
        <v>0</v>
      </c>
      <c r="AW610" s="143">
        <f t="shared" si="619"/>
        <v>524634</v>
      </c>
      <c r="AX610" s="143">
        <f t="shared" si="619"/>
        <v>165916</v>
      </c>
      <c r="AY610" s="143">
        <f t="shared" si="619"/>
        <v>0</v>
      </c>
      <c r="AZ610" s="143">
        <f t="shared" si="619"/>
        <v>0</v>
      </c>
      <c r="BA610" s="143">
        <f t="shared" si="619"/>
        <v>0</v>
      </c>
      <c r="BB610" s="143">
        <f t="shared" si="619"/>
        <v>524634</v>
      </c>
      <c r="BC610" s="143">
        <f t="shared" si="619"/>
        <v>165916</v>
      </c>
    </row>
    <row r="611" spans="1:55" s="2" customFormat="1" ht="18.75">
      <c r="A611" s="98"/>
      <c r="B611" s="99" t="s">
        <v>352</v>
      </c>
      <c r="C611" s="100" t="s">
        <v>334</v>
      </c>
      <c r="D611" s="100" t="s">
        <v>322</v>
      </c>
      <c r="E611" s="101"/>
      <c r="F611" s="100"/>
      <c r="G611" s="102">
        <f aca="true" t="shared" si="620" ref="G611:N611">G612+G614</f>
        <v>84656</v>
      </c>
      <c r="H611" s="102">
        <f t="shared" si="620"/>
        <v>84656</v>
      </c>
      <c r="I611" s="102">
        <f t="shared" si="620"/>
        <v>0</v>
      </c>
      <c r="J611" s="102">
        <f t="shared" si="620"/>
        <v>45045</v>
      </c>
      <c r="K611" s="102">
        <f t="shared" si="620"/>
        <v>129701</v>
      </c>
      <c r="L611" s="102">
        <f t="shared" si="620"/>
        <v>0</v>
      </c>
      <c r="M611" s="102"/>
      <c r="N611" s="102">
        <f t="shared" si="620"/>
        <v>142940</v>
      </c>
      <c r="O611" s="102">
        <f aca="true" t="shared" si="621" ref="O611:V611">O612+O614</f>
        <v>0</v>
      </c>
      <c r="P611" s="102">
        <f t="shared" si="621"/>
        <v>0</v>
      </c>
      <c r="Q611" s="102">
        <f t="shared" si="621"/>
        <v>142940</v>
      </c>
      <c r="R611" s="102">
        <f t="shared" si="621"/>
        <v>0</v>
      </c>
      <c r="S611" s="102">
        <f t="shared" si="621"/>
        <v>-41852</v>
      </c>
      <c r="T611" s="102">
        <f t="shared" si="621"/>
        <v>101088</v>
      </c>
      <c r="U611" s="102">
        <f t="shared" si="621"/>
        <v>0</v>
      </c>
      <c r="V611" s="102">
        <f t="shared" si="621"/>
        <v>101088</v>
      </c>
      <c r="W611" s="102">
        <f aca="true" t="shared" si="622" ref="W611:AD611">W612+W614</f>
        <v>6490</v>
      </c>
      <c r="X611" s="102">
        <f t="shared" si="622"/>
        <v>6490</v>
      </c>
      <c r="Y611" s="102">
        <f t="shared" si="622"/>
        <v>107578</v>
      </c>
      <c r="Z611" s="102">
        <f t="shared" si="622"/>
        <v>107578</v>
      </c>
      <c r="AA611" s="102">
        <f t="shared" si="622"/>
        <v>0</v>
      </c>
      <c r="AB611" s="102">
        <f t="shared" si="622"/>
        <v>0</v>
      </c>
      <c r="AC611" s="102">
        <f t="shared" si="622"/>
        <v>107578</v>
      </c>
      <c r="AD611" s="102">
        <f t="shared" si="622"/>
        <v>107578</v>
      </c>
      <c r="AE611" s="102">
        <f>AE612+AE614</f>
        <v>0</v>
      </c>
      <c r="AF611" s="102"/>
      <c r="AG611" s="102">
        <f>AG612+AG614</f>
        <v>0</v>
      </c>
      <c r="AH611" s="102">
        <f>AH612+AH614</f>
        <v>107578</v>
      </c>
      <c r="AI611" s="102"/>
      <c r="AJ611" s="102">
        <f aca="true" t="shared" si="623" ref="AJ611:AR611">AJ612+AJ614</f>
        <v>107578</v>
      </c>
      <c r="AK611" s="102">
        <f t="shared" si="623"/>
        <v>0</v>
      </c>
      <c r="AL611" s="102">
        <f t="shared" si="623"/>
        <v>0</v>
      </c>
      <c r="AM611" s="102">
        <f t="shared" si="623"/>
        <v>107578</v>
      </c>
      <c r="AN611" s="102">
        <f t="shared" si="623"/>
        <v>0</v>
      </c>
      <c r="AO611" s="102">
        <f t="shared" si="623"/>
        <v>319699</v>
      </c>
      <c r="AP611" s="102">
        <f t="shared" si="623"/>
        <v>113156</v>
      </c>
      <c r="AQ611" s="102">
        <f t="shared" si="623"/>
        <v>427277</v>
      </c>
      <c r="AR611" s="102">
        <f t="shared" si="623"/>
        <v>113156</v>
      </c>
      <c r="AS611" s="136"/>
      <c r="AT611" s="102">
        <f aca="true" t="shared" si="624" ref="AT611:BC611">AT612+AT614</f>
        <v>427277</v>
      </c>
      <c r="AU611" s="102">
        <f t="shared" si="624"/>
        <v>113156</v>
      </c>
      <c r="AV611" s="102">
        <f t="shared" si="624"/>
        <v>0</v>
      </c>
      <c r="AW611" s="102">
        <f t="shared" si="624"/>
        <v>427277</v>
      </c>
      <c r="AX611" s="102">
        <f t="shared" si="624"/>
        <v>113156</v>
      </c>
      <c r="AY611" s="102">
        <f t="shared" si="624"/>
        <v>0</v>
      </c>
      <c r="AZ611" s="102">
        <f t="shared" si="624"/>
        <v>0</v>
      </c>
      <c r="BA611" s="102">
        <f t="shared" si="624"/>
        <v>0</v>
      </c>
      <c r="BB611" s="102">
        <f t="shared" si="624"/>
        <v>427277</v>
      </c>
      <c r="BC611" s="102">
        <f t="shared" si="624"/>
        <v>113156</v>
      </c>
    </row>
    <row r="612" spans="1:55" ht="33" hidden="1">
      <c r="A612" s="104"/>
      <c r="B612" s="105" t="s">
        <v>89</v>
      </c>
      <c r="C612" s="106" t="s">
        <v>334</v>
      </c>
      <c r="D612" s="106" t="s">
        <v>322</v>
      </c>
      <c r="E612" s="111" t="s">
        <v>447</v>
      </c>
      <c r="F612" s="106"/>
      <c r="G612" s="112">
        <f aca="true" t="shared" si="625" ref="G612:AR612">G613</f>
        <v>12336</v>
      </c>
      <c r="H612" s="112">
        <f t="shared" si="625"/>
        <v>12336</v>
      </c>
      <c r="I612" s="112">
        <f t="shared" si="625"/>
        <v>0</v>
      </c>
      <c r="J612" s="112">
        <f t="shared" si="625"/>
        <v>72</v>
      </c>
      <c r="K612" s="112">
        <f t="shared" si="625"/>
        <v>12408</v>
      </c>
      <c r="L612" s="112">
        <f t="shared" si="625"/>
        <v>0</v>
      </c>
      <c r="M612" s="112"/>
      <c r="N612" s="112">
        <f t="shared" si="625"/>
        <v>13753</v>
      </c>
      <c r="O612" s="112">
        <f t="shared" si="625"/>
        <v>0</v>
      </c>
      <c r="P612" s="112">
        <f t="shared" si="625"/>
        <v>0</v>
      </c>
      <c r="Q612" s="112">
        <f t="shared" si="625"/>
        <v>13753</v>
      </c>
      <c r="R612" s="112">
        <f t="shared" si="625"/>
        <v>0</v>
      </c>
      <c r="S612" s="112">
        <f t="shared" si="625"/>
        <v>-4899</v>
      </c>
      <c r="T612" s="112">
        <f t="shared" si="625"/>
        <v>8854</v>
      </c>
      <c r="U612" s="112">
        <f t="shared" si="625"/>
        <v>0</v>
      </c>
      <c r="V612" s="112">
        <f t="shared" si="625"/>
        <v>8854</v>
      </c>
      <c r="W612" s="112">
        <f t="shared" si="625"/>
        <v>0</v>
      </c>
      <c r="X612" s="112">
        <f t="shared" si="625"/>
        <v>0</v>
      </c>
      <c r="Y612" s="112">
        <f t="shared" si="625"/>
        <v>8854</v>
      </c>
      <c r="Z612" s="112">
        <f t="shared" si="625"/>
        <v>8854</v>
      </c>
      <c r="AA612" s="112">
        <f t="shared" si="625"/>
        <v>0</v>
      </c>
      <c r="AB612" s="112">
        <f t="shared" si="625"/>
        <v>0</v>
      </c>
      <c r="AC612" s="112">
        <f t="shared" si="625"/>
        <v>8854</v>
      </c>
      <c r="AD612" s="112">
        <f t="shared" si="625"/>
        <v>8854</v>
      </c>
      <c r="AE612" s="112">
        <f t="shared" si="625"/>
        <v>0</v>
      </c>
      <c r="AF612" s="112"/>
      <c r="AG612" s="112">
        <f t="shared" si="625"/>
        <v>0</v>
      </c>
      <c r="AH612" s="112">
        <f t="shared" si="625"/>
        <v>8854</v>
      </c>
      <c r="AI612" s="112"/>
      <c r="AJ612" s="112">
        <f t="shared" si="625"/>
        <v>8854</v>
      </c>
      <c r="AK612" s="112">
        <f t="shared" si="625"/>
        <v>0</v>
      </c>
      <c r="AL612" s="112">
        <f t="shared" si="625"/>
        <v>0</v>
      </c>
      <c r="AM612" s="112">
        <f t="shared" si="625"/>
        <v>8854</v>
      </c>
      <c r="AN612" s="112">
        <f t="shared" si="625"/>
        <v>0</v>
      </c>
      <c r="AO612" s="112">
        <f t="shared" si="625"/>
        <v>-8854</v>
      </c>
      <c r="AP612" s="112">
        <f t="shared" si="625"/>
        <v>0</v>
      </c>
      <c r="AQ612" s="112">
        <f t="shared" si="625"/>
        <v>0</v>
      </c>
      <c r="AR612" s="112">
        <f t="shared" si="625"/>
        <v>0</v>
      </c>
      <c r="AS612" s="113"/>
      <c r="AT612" s="112">
        <f aca="true" t="shared" si="626" ref="AT612:BC612">AT613</f>
        <v>0</v>
      </c>
      <c r="AU612" s="112">
        <f t="shared" si="626"/>
        <v>0</v>
      </c>
      <c r="AV612" s="112">
        <f t="shared" si="626"/>
        <v>0</v>
      </c>
      <c r="AW612" s="112">
        <f t="shared" si="626"/>
        <v>0</v>
      </c>
      <c r="AX612" s="112">
        <f t="shared" si="626"/>
        <v>0</v>
      </c>
      <c r="AY612" s="112">
        <f t="shared" si="626"/>
        <v>0</v>
      </c>
      <c r="AZ612" s="112">
        <f t="shared" si="626"/>
        <v>0</v>
      </c>
      <c r="BA612" s="112">
        <f t="shared" si="626"/>
        <v>0</v>
      </c>
      <c r="BB612" s="112">
        <f t="shared" si="626"/>
        <v>0</v>
      </c>
      <c r="BC612" s="112">
        <f t="shared" si="626"/>
        <v>0</v>
      </c>
    </row>
    <row r="613" spans="1:55" ht="33" hidden="1">
      <c r="A613" s="104"/>
      <c r="B613" s="105" t="s">
        <v>328</v>
      </c>
      <c r="C613" s="106" t="s">
        <v>334</v>
      </c>
      <c r="D613" s="106" t="s">
        <v>322</v>
      </c>
      <c r="E613" s="111" t="s">
        <v>447</v>
      </c>
      <c r="F613" s="106" t="s">
        <v>329</v>
      </c>
      <c r="G613" s="112">
        <f>H613+I613</f>
        <v>12336</v>
      </c>
      <c r="H613" s="112">
        <v>12336</v>
      </c>
      <c r="I613" s="112"/>
      <c r="J613" s="112">
        <f>K613-G613</f>
        <v>72</v>
      </c>
      <c r="K613" s="112">
        <v>12408</v>
      </c>
      <c r="L613" s="112"/>
      <c r="M613" s="112"/>
      <c r="N613" s="112">
        <v>13753</v>
      </c>
      <c r="O613" s="109"/>
      <c r="P613" s="112"/>
      <c r="Q613" s="112">
        <f>P613+N613</f>
        <v>13753</v>
      </c>
      <c r="R613" s="112">
        <f>O613</f>
        <v>0</v>
      </c>
      <c r="S613" s="112">
        <f>T613-Q613</f>
        <v>-4899</v>
      </c>
      <c r="T613" s="112">
        <v>8854</v>
      </c>
      <c r="U613" s="112">
        <f>R613</f>
        <v>0</v>
      </c>
      <c r="V613" s="112">
        <v>8854</v>
      </c>
      <c r="W613" s="112"/>
      <c r="X613" s="112"/>
      <c r="Y613" s="112">
        <f>W613+T613</f>
        <v>8854</v>
      </c>
      <c r="Z613" s="112">
        <f>X613+V613</f>
        <v>8854</v>
      </c>
      <c r="AA613" s="112"/>
      <c r="AB613" s="112"/>
      <c r="AC613" s="112">
        <f>AA613+Y613</f>
        <v>8854</v>
      </c>
      <c r="AD613" s="112">
        <f>AB613+Z613</f>
        <v>8854</v>
      </c>
      <c r="AE613" s="112"/>
      <c r="AF613" s="112"/>
      <c r="AG613" s="112"/>
      <c r="AH613" s="112">
        <f>AE613+AC613</f>
        <v>8854</v>
      </c>
      <c r="AI613" s="112"/>
      <c r="AJ613" s="112">
        <f>AG613+AD613</f>
        <v>8854</v>
      </c>
      <c r="AK613" s="113"/>
      <c r="AL613" s="113"/>
      <c r="AM613" s="112">
        <f>AK613+AH613</f>
        <v>8854</v>
      </c>
      <c r="AN613" s="112">
        <f>AI613</f>
        <v>0</v>
      </c>
      <c r="AO613" s="112">
        <f>AQ613-AM613</f>
        <v>-8854</v>
      </c>
      <c r="AP613" s="112">
        <f>AR613-AN613</f>
        <v>0</v>
      </c>
      <c r="AQ613" s="112"/>
      <c r="AR613" s="112"/>
      <c r="AS613" s="113"/>
      <c r="AT613" s="112"/>
      <c r="AU613" s="112"/>
      <c r="AV613" s="112"/>
      <c r="AW613" s="112"/>
      <c r="AX613" s="112"/>
      <c r="AY613" s="112"/>
      <c r="AZ613" s="112"/>
      <c r="BA613" s="112"/>
      <c r="BB613" s="112"/>
      <c r="BC613" s="112"/>
    </row>
    <row r="614" spans="1:55" ht="33">
      <c r="A614" s="104"/>
      <c r="B614" s="105" t="s">
        <v>353</v>
      </c>
      <c r="C614" s="106" t="s">
        <v>334</v>
      </c>
      <c r="D614" s="106" t="s">
        <v>322</v>
      </c>
      <c r="E614" s="111" t="s">
        <v>439</v>
      </c>
      <c r="F614" s="106"/>
      <c r="G614" s="108">
        <f aca="true" t="shared" si="627" ref="G614:AR614">G615</f>
        <v>72320</v>
      </c>
      <c r="H614" s="108">
        <f t="shared" si="627"/>
        <v>72320</v>
      </c>
      <c r="I614" s="108">
        <f t="shared" si="627"/>
        <v>0</v>
      </c>
      <c r="J614" s="108">
        <f t="shared" si="627"/>
        <v>44973</v>
      </c>
      <c r="K614" s="108">
        <f t="shared" si="627"/>
        <v>117293</v>
      </c>
      <c r="L614" s="108">
        <f t="shared" si="627"/>
        <v>0</v>
      </c>
      <c r="M614" s="108"/>
      <c r="N614" s="108">
        <f t="shared" si="627"/>
        <v>129187</v>
      </c>
      <c r="O614" s="108">
        <f t="shared" si="627"/>
        <v>0</v>
      </c>
      <c r="P614" s="108">
        <f t="shared" si="627"/>
        <v>0</v>
      </c>
      <c r="Q614" s="108">
        <f t="shared" si="627"/>
        <v>129187</v>
      </c>
      <c r="R614" s="108">
        <f t="shared" si="627"/>
        <v>0</v>
      </c>
      <c r="S614" s="108">
        <f t="shared" si="627"/>
        <v>-36953</v>
      </c>
      <c r="T614" s="108">
        <f t="shared" si="627"/>
        <v>92234</v>
      </c>
      <c r="U614" s="108">
        <f t="shared" si="627"/>
        <v>0</v>
      </c>
      <c r="V614" s="108">
        <f t="shared" si="627"/>
        <v>92234</v>
      </c>
      <c r="W614" s="108">
        <f t="shared" si="627"/>
        <v>6490</v>
      </c>
      <c r="X614" s="108">
        <f t="shared" si="627"/>
        <v>6490</v>
      </c>
      <c r="Y614" s="108">
        <f t="shared" si="627"/>
        <v>98724</v>
      </c>
      <c r="Z614" s="108">
        <f t="shared" si="627"/>
        <v>98724</v>
      </c>
      <c r="AA614" s="108">
        <f t="shared" si="627"/>
        <v>0</v>
      </c>
      <c r="AB614" s="108">
        <f t="shared" si="627"/>
        <v>0</v>
      </c>
      <c r="AC614" s="108">
        <f t="shared" si="627"/>
        <v>98724</v>
      </c>
      <c r="AD614" s="108">
        <f t="shared" si="627"/>
        <v>98724</v>
      </c>
      <c r="AE614" s="108">
        <f t="shared" si="627"/>
        <v>0</v>
      </c>
      <c r="AF614" s="108"/>
      <c r="AG614" s="108">
        <f t="shared" si="627"/>
        <v>0</v>
      </c>
      <c r="AH614" s="108">
        <f t="shared" si="627"/>
        <v>98724</v>
      </c>
      <c r="AI614" s="108"/>
      <c r="AJ614" s="108">
        <f t="shared" si="627"/>
        <v>98724</v>
      </c>
      <c r="AK614" s="108">
        <f t="shared" si="627"/>
        <v>0</v>
      </c>
      <c r="AL614" s="108">
        <f t="shared" si="627"/>
        <v>0</v>
      </c>
      <c r="AM614" s="108">
        <f t="shared" si="627"/>
        <v>98724</v>
      </c>
      <c r="AN614" s="108">
        <f t="shared" si="627"/>
        <v>0</v>
      </c>
      <c r="AO614" s="108">
        <f t="shared" si="627"/>
        <v>328553</v>
      </c>
      <c r="AP614" s="108">
        <f t="shared" si="627"/>
        <v>113156</v>
      </c>
      <c r="AQ614" s="108">
        <f t="shared" si="627"/>
        <v>427277</v>
      </c>
      <c r="AR614" s="108">
        <f t="shared" si="627"/>
        <v>113156</v>
      </c>
      <c r="AS614" s="113"/>
      <c r="AT614" s="108">
        <f aca="true" t="shared" si="628" ref="AT614:BC614">AT615</f>
        <v>427277</v>
      </c>
      <c r="AU614" s="108">
        <f t="shared" si="628"/>
        <v>113156</v>
      </c>
      <c r="AV614" s="108">
        <f t="shared" si="628"/>
        <v>0</v>
      </c>
      <c r="AW614" s="108">
        <f t="shared" si="628"/>
        <v>427277</v>
      </c>
      <c r="AX614" s="108">
        <f t="shared" si="628"/>
        <v>113156</v>
      </c>
      <c r="AY614" s="108">
        <f t="shared" si="628"/>
        <v>0</v>
      </c>
      <c r="AZ614" s="108">
        <f t="shared" si="628"/>
        <v>0</v>
      </c>
      <c r="BA614" s="108">
        <f t="shared" si="628"/>
        <v>0</v>
      </c>
      <c r="BB614" s="108">
        <f t="shared" si="628"/>
        <v>427277</v>
      </c>
      <c r="BC614" s="108">
        <f t="shared" si="628"/>
        <v>113156</v>
      </c>
    </row>
    <row r="615" spans="1:55" ht="33">
      <c r="A615" s="104"/>
      <c r="B615" s="105" t="s">
        <v>328</v>
      </c>
      <c r="C615" s="106" t="s">
        <v>334</v>
      </c>
      <c r="D615" s="106" t="s">
        <v>322</v>
      </c>
      <c r="E615" s="111" t="s">
        <v>439</v>
      </c>
      <c r="F615" s="106" t="s">
        <v>329</v>
      </c>
      <c r="G615" s="108">
        <f>H615+I615</f>
        <v>72320</v>
      </c>
      <c r="H615" s="108">
        <v>72320</v>
      </c>
      <c r="I615" s="108"/>
      <c r="J615" s="112">
        <f>K615-G615</f>
        <v>44973</v>
      </c>
      <c r="K615" s="112">
        <v>117293</v>
      </c>
      <c r="L615" s="112"/>
      <c r="M615" s="112"/>
      <c r="N615" s="108">
        <v>129187</v>
      </c>
      <c r="O615" s="109"/>
      <c r="P615" s="112"/>
      <c r="Q615" s="112">
        <f>P615+N615</f>
        <v>129187</v>
      </c>
      <c r="R615" s="112">
        <f>O615</f>
        <v>0</v>
      </c>
      <c r="S615" s="112">
        <f>T615-Q615</f>
        <v>-36953</v>
      </c>
      <c r="T615" s="112">
        <v>92234</v>
      </c>
      <c r="U615" s="112">
        <f>R615</f>
        <v>0</v>
      </c>
      <c r="V615" s="112">
        <v>92234</v>
      </c>
      <c r="W615" s="112">
        <v>6490</v>
      </c>
      <c r="X615" s="112">
        <v>6490</v>
      </c>
      <c r="Y615" s="112">
        <f>W615+T615</f>
        <v>98724</v>
      </c>
      <c r="Z615" s="112">
        <f>X615+V615</f>
        <v>98724</v>
      </c>
      <c r="AA615" s="112"/>
      <c r="AB615" s="112"/>
      <c r="AC615" s="112">
        <f>AA615+Y615</f>
        <v>98724</v>
      </c>
      <c r="AD615" s="112">
        <f>AB615+Z615</f>
        <v>98724</v>
      </c>
      <c r="AE615" s="112"/>
      <c r="AF615" s="112"/>
      <c r="AG615" s="112"/>
      <c r="AH615" s="112">
        <f>AE615+AC615</f>
        <v>98724</v>
      </c>
      <c r="AI615" s="112"/>
      <c r="AJ615" s="112">
        <f>AG615+AD615</f>
        <v>98724</v>
      </c>
      <c r="AK615" s="113"/>
      <c r="AL615" s="113"/>
      <c r="AM615" s="112">
        <f>AK615+AH615</f>
        <v>98724</v>
      </c>
      <c r="AN615" s="112">
        <f>AI615</f>
        <v>0</v>
      </c>
      <c r="AO615" s="112">
        <f>AQ615-AM615</f>
        <v>328553</v>
      </c>
      <c r="AP615" s="112">
        <f>AR615-AN615</f>
        <v>113156</v>
      </c>
      <c r="AQ615" s="112">
        <v>427277</v>
      </c>
      <c r="AR615" s="112">
        <v>113156</v>
      </c>
      <c r="AS615" s="113"/>
      <c r="AT615" s="112">
        <v>427277</v>
      </c>
      <c r="AU615" s="112">
        <v>113156</v>
      </c>
      <c r="AV615" s="113"/>
      <c r="AW615" s="108">
        <f>AT615+AV615</f>
        <v>427277</v>
      </c>
      <c r="AX615" s="112">
        <f>AU615</f>
        <v>113156</v>
      </c>
      <c r="AY615" s="115"/>
      <c r="AZ615" s="115"/>
      <c r="BA615" s="115"/>
      <c r="BB615" s="112">
        <f>AW615+AY615+AZ615+BA615</f>
        <v>427277</v>
      </c>
      <c r="BC615" s="112">
        <f>AX615+AY615</f>
        <v>113156</v>
      </c>
    </row>
    <row r="616" spans="1:55" ht="49.5" hidden="1">
      <c r="A616" s="104"/>
      <c r="B616" s="105" t="s">
        <v>354</v>
      </c>
      <c r="C616" s="106" t="s">
        <v>334</v>
      </c>
      <c r="D616" s="106" t="s">
        <v>345</v>
      </c>
      <c r="E616" s="111" t="s">
        <v>449</v>
      </c>
      <c r="F616" s="106"/>
      <c r="G616" s="108">
        <f aca="true" t="shared" si="629" ref="G616:W616">G617</f>
        <v>16220</v>
      </c>
      <c r="H616" s="108">
        <f t="shared" si="629"/>
        <v>16220</v>
      </c>
      <c r="I616" s="108">
        <f t="shared" si="629"/>
        <v>0</v>
      </c>
      <c r="J616" s="108">
        <f t="shared" si="629"/>
        <v>4082</v>
      </c>
      <c r="K616" s="108">
        <f t="shared" si="629"/>
        <v>20302</v>
      </c>
      <c r="L616" s="108">
        <f t="shared" si="629"/>
        <v>0</v>
      </c>
      <c r="M616" s="108"/>
      <c r="N616" s="108">
        <f t="shared" si="629"/>
        <v>21827</v>
      </c>
      <c r="O616" s="108">
        <f t="shared" si="629"/>
        <v>0</v>
      </c>
      <c r="P616" s="108">
        <f t="shared" si="629"/>
        <v>0</v>
      </c>
      <c r="Q616" s="108">
        <f t="shared" si="629"/>
        <v>21827</v>
      </c>
      <c r="R616" s="108">
        <f t="shared" si="629"/>
        <v>0</v>
      </c>
      <c r="S616" s="108">
        <f t="shared" si="629"/>
        <v>-15337</v>
      </c>
      <c r="T616" s="108">
        <f t="shared" si="629"/>
        <v>6490</v>
      </c>
      <c r="U616" s="108">
        <f t="shared" si="629"/>
        <v>0</v>
      </c>
      <c r="V616" s="108">
        <f t="shared" si="629"/>
        <v>6490</v>
      </c>
      <c r="W616" s="108">
        <f t="shared" si="629"/>
        <v>-6490</v>
      </c>
      <c r="X616" s="108">
        <f aca="true" t="shared" si="630" ref="X616:AJ616">X617</f>
        <v>-6490</v>
      </c>
      <c r="Y616" s="108">
        <f t="shared" si="630"/>
        <v>0</v>
      </c>
      <c r="Z616" s="108">
        <f t="shared" si="630"/>
        <v>0</v>
      </c>
      <c r="AA616" s="108">
        <f t="shared" si="630"/>
        <v>0</v>
      </c>
      <c r="AB616" s="108">
        <f t="shared" si="630"/>
        <v>0</v>
      </c>
      <c r="AC616" s="108">
        <f t="shared" si="630"/>
        <v>0</v>
      </c>
      <c r="AD616" s="108">
        <f t="shared" si="630"/>
        <v>0</v>
      </c>
      <c r="AE616" s="108">
        <f t="shared" si="630"/>
        <v>0</v>
      </c>
      <c r="AF616" s="108"/>
      <c r="AG616" s="108">
        <f t="shared" si="630"/>
        <v>0</v>
      </c>
      <c r="AH616" s="108">
        <f t="shared" si="630"/>
        <v>0</v>
      </c>
      <c r="AI616" s="108"/>
      <c r="AJ616" s="108">
        <f t="shared" si="630"/>
        <v>0</v>
      </c>
      <c r="AK616" s="113"/>
      <c r="AL616" s="113"/>
      <c r="AM616" s="125"/>
      <c r="AN616" s="125"/>
      <c r="AO616" s="126"/>
      <c r="AP616" s="126"/>
      <c r="AQ616" s="127"/>
      <c r="AR616" s="126"/>
      <c r="AS616" s="113"/>
      <c r="AT616" s="127"/>
      <c r="AU616" s="126"/>
      <c r="AV616" s="113"/>
      <c r="AW616" s="113"/>
      <c r="AX616" s="112">
        <f>AU616</f>
        <v>0</v>
      </c>
      <c r="AY616" s="115"/>
      <c r="AZ616" s="115"/>
      <c r="BA616" s="115"/>
      <c r="BB616" s="124"/>
      <c r="BC616" s="115"/>
    </row>
    <row r="617" spans="1:55" ht="33" hidden="1">
      <c r="A617" s="104"/>
      <c r="B617" s="105" t="s">
        <v>328</v>
      </c>
      <c r="C617" s="106" t="s">
        <v>334</v>
      </c>
      <c r="D617" s="106" t="s">
        <v>345</v>
      </c>
      <c r="E617" s="111" t="s">
        <v>449</v>
      </c>
      <c r="F617" s="106" t="s">
        <v>329</v>
      </c>
      <c r="G617" s="108">
        <f>H617+I617</f>
        <v>16220</v>
      </c>
      <c r="H617" s="108">
        <v>16220</v>
      </c>
      <c r="I617" s="108"/>
      <c r="J617" s="112">
        <f>K617-G617</f>
        <v>4082</v>
      </c>
      <c r="K617" s="112">
        <v>20302</v>
      </c>
      <c r="L617" s="112"/>
      <c r="M617" s="112"/>
      <c r="N617" s="108">
        <v>21827</v>
      </c>
      <c r="O617" s="109"/>
      <c r="P617" s="112"/>
      <c r="Q617" s="112">
        <f>P617+N617</f>
        <v>21827</v>
      </c>
      <c r="R617" s="112">
        <f>O617</f>
        <v>0</v>
      </c>
      <c r="S617" s="112">
        <f>T617-Q617</f>
        <v>-15337</v>
      </c>
      <c r="T617" s="112">
        <v>6490</v>
      </c>
      <c r="U617" s="112">
        <f>R617</f>
        <v>0</v>
      </c>
      <c r="V617" s="112">
        <v>6490</v>
      </c>
      <c r="W617" s="112">
        <v>-6490</v>
      </c>
      <c r="X617" s="112">
        <v>-6490</v>
      </c>
      <c r="Y617" s="112">
        <f>W617+T617</f>
        <v>0</v>
      </c>
      <c r="Z617" s="112">
        <f>X617+V617</f>
        <v>0</v>
      </c>
      <c r="AA617" s="112"/>
      <c r="AB617" s="112"/>
      <c r="AC617" s="112">
        <f>AA617+Y617</f>
        <v>0</v>
      </c>
      <c r="AD617" s="112">
        <f>AB617+Z617</f>
        <v>0</v>
      </c>
      <c r="AE617" s="112"/>
      <c r="AF617" s="112"/>
      <c r="AG617" s="112"/>
      <c r="AH617" s="112"/>
      <c r="AI617" s="112"/>
      <c r="AJ617" s="112"/>
      <c r="AK617" s="113"/>
      <c r="AL617" s="113"/>
      <c r="AM617" s="125"/>
      <c r="AN617" s="125"/>
      <c r="AO617" s="126"/>
      <c r="AP617" s="126"/>
      <c r="AQ617" s="127"/>
      <c r="AR617" s="126"/>
      <c r="AS617" s="113"/>
      <c r="AT617" s="127"/>
      <c r="AU617" s="126"/>
      <c r="AV617" s="113"/>
      <c r="AW617" s="113"/>
      <c r="AX617" s="112">
        <f>AU617</f>
        <v>0</v>
      </c>
      <c r="AY617" s="115"/>
      <c r="AZ617" s="115"/>
      <c r="BA617" s="115"/>
      <c r="BB617" s="124"/>
      <c r="BC617" s="115"/>
    </row>
    <row r="618" spans="1:55" s="14" customFormat="1" ht="37.5">
      <c r="A618" s="120"/>
      <c r="B618" s="99" t="s">
        <v>355</v>
      </c>
      <c r="C618" s="100" t="s">
        <v>334</v>
      </c>
      <c r="D618" s="100" t="s">
        <v>345</v>
      </c>
      <c r="E618" s="101"/>
      <c r="F618" s="100"/>
      <c r="G618" s="102"/>
      <c r="H618" s="102"/>
      <c r="I618" s="102"/>
      <c r="J618" s="116"/>
      <c r="K618" s="116"/>
      <c r="L618" s="116"/>
      <c r="M618" s="116"/>
      <c r="N618" s="102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  <c r="AB618" s="116"/>
      <c r="AC618" s="116"/>
      <c r="AD618" s="116"/>
      <c r="AE618" s="116"/>
      <c r="AF618" s="116"/>
      <c r="AG618" s="116"/>
      <c r="AH618" s="116"/>
      <c r="AI618" s="116"/>
      <c r="AJ618" s="116"/>
      <c r="AK618" s="120"/>
      <c r="AL618" s="120"/>
      <c r="AM618" s="122"/>
      <c r="AN618" s="122"/>
      <c r="AO618" s="116">
        <f aca="true" t="shared" si="631" ref="AO618:AR621">AO619</f>
        <v>1393</v>
      </c>
      <c r="AP618" s="116">
        <f t="shared" si="631"/>
        <v>0</v>
      </c>
      <c r="AQ618" s="116">
        <f t="shared" si="631"/>
        <v>1393</v>
      </c>
      <c r="AR618" s="116">
        <f t="shared" si="631"/>
        <v>0</v>
      </c>
      <c r="AS618" s="120"/>
      <c r="AT618" s="116">
        <f aca="true" t="shared" si="632" ref="AT618:BC621">AT619</f>
        <v>1393</v>
      </c>
      <c r="AU618" s="116">
        <f t="shared" si="632"/>
        <v>0</v>
      </c>
      <c r="AV618" s="116">
        <f t="shared" si="632"/>
        <v>0</v>
      </c>
      <c r="AW618" s="116">
        <f t="shared" si="632"/>
        <v>1393</v>
      </c>
      <c r="AX618" s="116">
        <f t="shared" si="632"/>
        <v>0</v>
      </c>
      <c r="AY618" s="116">
        <f t="shared" si="632"/>
        <v>0</v>
      </c>
      <c r="AZ618" s="116">
        <f t="shared" si="632"/>
        <v>0</v>
      </c>
      <c r="BA618" s="116">
        <f t="shared" si="632"/>
        <v>0</v>
      </c>
      <c r="BB618" s="102">
        <f t="shared" si="632"/>
        <v>1393</v>
      </c>
      <c r="BC618" s="116">
        <f t="shared" si="632"/>
        <v>0</v>
      </c>
    </row>
    <row r="619" spans="1:55" s="11" customFormat="1" ht="33">
      <c r="A619" s="104"/>
      <c r="B619" s="105" t="s">
        <v>373</v>
      </c>
      <c r="C619" s="106" t="s">
        <v>334</v>
      </c>
      <c r="D619" s="106" t="s">
        <v>345</v>
      </c>
      <c r="E619" s="132" t="s">
        <v>411</v>
      </c>
      <c r="F619" s="106"/>
      <c r="G619" s="108"/>
      <c r="H619" s="108"/>
      <c r="I619" s="108"/>
      <c r="J619" s="112" t="e">
        <f>#REF!</f>
        <v>#REF!</v>
      </c>
      <c r="K619" s="112" t="e">
        <f>#REF!</f>
        <v>#REF!</v>
      </c>
      <c r="L619" s="112" t="e">
        <f>#REF!</f>
        <v>#REF!</v>
      </c>
      <c r="M619" s="112"/>
      <c r="N619" s="112" t="e">
        <f>#REF!</f>
        <v>#REF!</v>
      </c>
      <c r="O619" s="112" t="e">
        <f>#REF!</f>
        <v>#REF!</v>
      </c>
      <c r="P619" s="112" t="e">
        <f>#REF!</f>
        <v>#REF!</v>
      </c>
      <c r="Q619" s="112" t="e">
        <f>#REF!</f>
        <v>#REF!</v>
      </c>
      <c r="R619" s="112" t="e">
        <f>#REF!</f>
        <v>#REF!</v>
      </c>
      <c r="S619" s="112" t="e">
        <f>#REF!</f>
        <v>#REF!</v>
      </c>
      <c r="T619" s="112" t="e">
        <f>#REF!</f>
        <v>#REF!</v>
      </c>
      <c r="U619" s="112" t="e">
        <f>#REF!</f>
        <v>#REF!</v>
      </c>
      <c r="V619" s="112" t="e">
        <f>#REF!</f>
        <v>#REF!</v>
      </c>
      <c r="W619" s="112" t="e">
        <f>#REF!</f>
        <v>#REF!</v>
      </c>
      <c r="X619" s="112" t="e">
        <f>#REF!</f>
        <v>#REF!</v>
      </c>
      <c r="Y619" s="112" t="e">
        <f>#REF!</f>
        <v>#REF!</v>
      </c>
      <c r="Z619" s="112" t="e">
        <f>#REF!</f>
        <v>#REF!</v>
      </c>
      <c r="AA619" s="112" t="e">
        <f>#REF!</f>
        <v>#REF!</v>
      </c>
      <c r="AB619" s="112" t="e">
        <f>#REF!</f>
        <v>#REF!</v>
      </c>
      <c r="AC619" s="112" t="e">
        <f>#REF!</f>
        <v>#REF!</v>
      </c>
      <c r="AD619" s="112" t="e">
        <f>#REF!</f>
        <v>#REF!</v>
      </c>
      <c r="AE619" s="112" t="e">
        <f>#REF!</f>
        <v>#REF!</v>
      </c>
      <c r="AF619" s="112"/>
      <c r="AG619" s="112" t="e">
        <f>#REF!</f>
        <v>#REF!</v>
      </c>
      <c r="AH619" s="112" t="e">
        <f>#REF!</f>
        <v>#REF!</v>
      </c>
      <c r="AI619" s="112"/>
      <c r="AJ619" s="112" t="e">
        <f>#REF!</f>
        <v>#REF!</v>
      </c>
      <c r="AK619" s="104"/>
      <c r="AL619" s="104"/>
      <c r="AM619" s="124"/>
      <c r="AN619" s="124"/>
      <c r="AO619" s="112">
        <f>AO620+AO623</f>
        <v>1393</v>
      </c>
      <c r="AP619" s="112">
        <f>AP620+AP623</f>
        <v>0</v>
      </c>
      <c r="AQ619" s="112">
        <f>AQ620+AQ623</f>
        <v>1393</v>
      </c>
      <c r="AR619" s="112">
        <f>AR620+AR623</f>
        <v>0</v>
      </c>
      <c r="AS619" s="104"/>
      <c r="AT619" s="112">
        <f aca="true" t="shared" si="633" ref="AT619:BC619">AT620+AT623</f>
        <v>1393</v>
      </c>
      <c r="AU619" s="112">
        <f t="shared" si="633"/>
        <v>0</v>
      </c>
      <c r="AV619" s="112">
        <f t="shared" si="633"/>
        <v>0</v>
      </c>
      <c r="AW619" s="112">
        <f t="shared" si="633"/>
        <v>1393</v>
      </c>
      <c r="AX619" s="112">
        <f t="shared" si="633"/>
        <v>0</v>
      </c>
      <c r="AY619" s="112">
        <f t="shared" si="633"/>
        <v>0</v>
      </c>
      <c r="AZ619" s="112">
        <f t="shared" si="633"/>
        <v>0</v>
      </c>
      <c r="BA619" s="112">
        <f t="shared" si="633"/>
        <v>0</v>
      </c>
      <c r="BB619" s="112">
        <f t="shared" si="633"/>
        <v>1393</v>
      </c>
      <c r="BC619" s="112">
        <f t="shared" si="633"/>
        <v>0</v>
      </c>
    </row>
    <row r="620" spans="1:55" s="11" customFormat="1" ht="49.5">
      <c r="A620" s="104"/>
      <c r="B620" s="134" t="s">
        <v>142</v>
      </c>
      <c r="C620" s="106" t="s">
        <v>334</v>
      </c>
      <c r="D620" s="106" t="s">
        <v>345</v>
      </c>
      <c r="E620" s="132" t="s">
        <v>115</v>
      </c>
      <c r="F620" s="106"/>
      <c r="G620" s="108"/>
      <c r="H620" s="108"/>
      <c r="I620" s="108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2"/>
      <c r="AD620" s="112"/>
      <c r="AE620" s="112"/>
      <c r="AF620" s="112"/>
      <c r="AG620" s="112"/>
      <c r="AH620" s="112"/>
      <c r="AI620" s="112"/>
      <c r="AJ620" s="112"/>
      <c r="AK620" s="104"/>
      <c r="AL620" s="104"/>
      <c r="AM620" s="124"/>
      <c r="AN620" s="124"/>
      <c r="AO620" s="112">
        <f>AO621</f>
        <v>1292</v>
      </c>
      <c r="AP620" s="112">
        <f>AP621</f>
        <v>0</v>
      </c>
      <c r="AQ620" s="112">
        <f>AQ621</f>
        <v>1292</v>
      </c>
      <c r="AR620" s="112">
        <f>AR621</f>
        <v>0</v>
      </c>
      <c r="AS620" s="104"/>
      <c r="AT620" s="112">
        <f aca="true" t="shared" si="634" ref="AT620:BC620">AT621</f>
        <v>1292</v>
      </c>
      <c r="AU620" s="112">
        <f t="shared" si="634"/>
        <v>0</v>
      </c>
      <c r="AV620" s="112">
        <f t="shared" si="634"/>
        <v>0</v>
      </c>
      <c r="AW620" s="112">
        <f t="shared" si="634"/>
        <v>1292</v>
      </c>
      <c r="AX620" s="112">
        <f t="shared" si="634"/>
        <v>0</v>
      </c>
      <c r="AY620" s="112">
        <f t="shared" si="634"/>
        <v>0</v>
      </c>
      <c r="AZ620" s="112">
        <f t="shared" si="634"/>
        <v>0</v>
      </c>
      <c r="BA620" s="112">
        <f t="shared" si="634"/>
        <v>0</v>
      </c>
      <c r="BB620" s="112">
        <f t="shared" si="634"/>
        <v>1292</v>
      </c>
      <c r="BC620" s="112">
        <f t="shared" si="634"/>
        <v>0</v>
      </c>
    </row>
    <row r="621" spans="1:55" ht="66">
      <c r="A621" s="104"/>
      <c r="B621" s="166" t="s">
        <v>143</v>
      </c>
      <c r="C621" s="106" t="s">
        <v>334</v>
      </c>
      <c r="D621" s="106" t="s">
        <v>345</v>
      </c>
      <c r="E621" s="111" t="s">
        <v>118</v>
      </c>
      <c r="F621" s="106"/>
      <c r="G621" s="108"/>
      <c r="H621" s="108"/>
      <c r="I621" s="108"/>
      <c r="J621" s="112"/>
      <c r="K621" s="112"/>
      <c r="L621" s="112"/>
      <c r="M621" s="112"/>
      <c r="N621" s="108"/>
      <c r="O621" s="109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2"/>
      <c r="AD621" s="112"/>
      <c r="AE621" s="112"/>
      <c r="AF621" s="112"/>
      <c r="AG621" s="112"/>
      <c r="AH621" s="112"/>
      <c r="AI621" s="112"/>
      <c r="AJ621" s="112"/>
      <c r="AK621" s="113"/>
      <c r="AL621" s="113"/>
      <c r="AM621" s="125"/>
      <c r="AN621" s="125"/>
      <c r="AO621" s="112">
        <f t="shared" si="631"/>
        <v>1292</v>
      </c>
      <c r="AP621" s="112">
        <f t="shared" si="631"/>
        <v>0</v>
      </c>
      <c r="AQ621" s="112">
        <f t="shared" si="631"/>
        <v>1292</v>
      </c>
      <c r="AR621" s="112">
        <f t="shared" si="631"/>
        <v>0</v>
      </c>
      <c r="AS621" s="113"/>
      <c r="AT621" s="112">
        <f t="shared" si="632"/>
        <v>1292</v>
      </c>
      <c r="AU621" s="112">
        <f t="shared" si="632"/>
        <v>0</v>
      </c>
      <c r="AV621" s="112">
        <f t="shared" si="632"/>
        <v>0</v>
      </c>
      <c r="AW621" s="112">
        <f t="shared" si="632"/>
        <v>1292</v>
      </c>
      <c r="AX621" s="112">
        <f t="shared" si="632"/>
        <v>0</v>
      </c>
      <c r="AY621" s="112">
        <f t="shared" si="632"/>
        <v>0</v>
      </c>
      <c r="AZ621" s="112">
        <f t="shared" si="632"/>
        <v>0</v>
      </c>
      <c r="BA621" s="112">
        <f t="shared" si="632"/>
        <v>0</v>
      </c>
      <c r="BB621" s="112">
        <f t="shared" si="632"/>
        <v>1292</v>
      </c>
      <c r="BC621" s="112">
        <f t="shared" si="632"/>
        <v>0</v>
      </c>
    </row>
    <row r="622" spans="1:55" ht="66">
      <c r="A622" s="104"/>
      <c r="B622" s="105" t="s">
        <v>332</v>
      </c>
      <c r="C622" s="106" t="s">
        <v>334</v>
      </c>
      <c r="D622" s="106" t="s">
        <v>345</v>
      </c>
      <c r="E622" s="111" t="s">
        <v>118</v>
      </c>
      <c r="F622" s="106" t="s">
        <v>333</v>
      </c>
      <c r="G622" s="108"/>
      <c r="H622" s="108"/>
      <c r="I622" s="108"/>
      <c r="J622" s="112"/>
      <c r="K622" s="112"/>
      <c r="L622" s="112"/>
      <c r="M622" s="112"/>
      <c r="N622" s="108"/>
      <c r="O622" s="109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2"/>
      <c r="AD622" s="112"/>
      <c r="AE622" s="112"/>
      <c r="AF622" s="112"/>
      <c r="AG622" s="112"/>
      <c r="AH622" s="112"/>
      <c r="AI622" s="112"/>
      <c r="AJ622" s="112"/>
      <c r="AK622" s="113"/>
      <c r="AL622" s="113"/>
      <c r="AM622" s="125"/>
      <c r="AN622" s="125"/>
      <c r="AO622" s="112">
        <f>AQ622-AM622</f>
        <v>1292</v>
      </c>
      <c r="AP622" s="112">
        <f>AR622-AN622</f>
        <v>0</v>
      </c>
      <c r="AQ622" s="112">
        <v>1292</v>
      </c>
      <c r="AR622" s="112"/>
      <c r="AS622" s="113"/>
      <c r="AT622" s="112">
        <v>1292</v>
      </c>
      <c r="AU622" s="112"/>
      <c r="AV622" s="113"/>
      <c r="AW622" s="108">
        <f>AT622+AV622</f>
        <v>1292</v>
      </c>
      <c r="AX622" s="112">
        <f>AU622</f>
        <v>0</v>
      </c>
      <c r="AY622" s="115"/>
      <c r="AZ622" s="115"/>
      <c r="BA622" s="115"/>
      <c r="BB622" s="112">
        <f>AW622+AY622+AZ622+BA622</f>
        <v>1292</v>
      </c>
      <c r="BC622" s="109">
        <f>AX622+AY622</f>
        <v>0</v>
      </c>
    </row>
    <row r="623" spans="1:55" ht="82.5">
      <c r="A623" s="104"/>
      <c r="B623" s="105" t="s">
        <v>186</v>
      </c>
      <c r="C623" s="106" t="s">
        <v>334</v>
      </c>
      <c r="D623" s="106" t="s">
        <v>345</v>
      </c>
      <c r="E623" s="111" t="s">
        <v>185</v>
      </c>
      <c r="F623" s="106"/>
      <c r="G623" s="108"/>
      <c r="H623" s="108"/>
      <c r="I623" s="108"/>
      <c r="J623" s="112"/>
      <c r="K623" s="112"/>
      <c r="L623" s="112"/>
      <c r="M623" s="112"/>
      <c r="N623" s="108"/>
      <c r="O623" s="109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3"/>
      <c r="AL623" s="113"/>
      <c r="AM623" s="125"/>
      <c r="AN623" s="125"/>
      <c r="AO623" s="112">
        <f>AO624</f>
        <v>101</v>
      </c>
      <c r="AP623" s="112">
        <f>AP624</f>
        <v>0</v>
      </c>
      <c r="AQ623" s="112">
        <f>AQ624</f>
        <v>101</v>
      </c>
      <c r="AR623" s="112">
        <f>AR624</f>
        <v>0</v>
      </c>
      <c r="AS623" s="113"/>
      <c r="AT623" s="112">
        <f aca="true" t="shared" si="635" ref="AT623:BC623">AT624</f>
        <v>101</v>
      </c>
      <c r="AU623" s="112">
        <f t="shared" si="635"/>
        <v>0</v>
      </c>
      <c r="AV623" s="112">
        <f t="shared" si="635"/>
        <v>0</v>
      </c>
      <c r="AW623" s="112">
        <f t="shared" si="635"/>
        <v>101</v>
      </c>
      <c r="AX623" s="112">
        <f t="shared" si="635"/>
        <v>0</v>
      </c>
      <c r="AY623" s="112">
        <f t="shared" si="635"/>
        <v>0</v>
      </c>
      <c r="AZ623" s="112">
        <f t="shared" si="635"/>
        <v>0</v>
      </c>
      <c r="BA623" s="112">
        <f t="shared" si="635"/>
        <v>0</v>
      </c>
      <c r="BB623" s="112">
        <f t="shared" si="635"/>
        <v>101</v>
      </c>
      <c r="BC623" s="112">
        <f t="shared" si="635"/>
        <v>0</v>
      </c>
    </row>
    <row r="624" spans="1:55" ht="66">
      <c r="A624" s="104"/>
      <c r="B624" s="105" t="s">
        <v>332</v>
      </c>
      <c r="C624" s="106" t="s">
        <v>334</v>
      </c>
      <c r="D624" s="106" t="s">
        <v>345</v>
      </c>
      <c r="E624" s="111" t="s">
        <v>185</v>
      </c>
      <c r="F624" s="106" t="s">
        <v>333</v>
      </c>
      <c r="G624" s="108"/>
      <c r="H624" s="108"/>
      <c r="I624" s="108"/>
      <c r="J624" s="112"/>
      <c r="K624" s="112"/>
      <c r="L624" s="112"/>
      <c r="M624" s="112"/>
      <c r="N624" s="108"/>
      <c r="O624" s="109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3"/>
      <c r="AL624" s="113"/>
      <c r="AM624" s="125"/>
      <c r="AN624" s="125"/>
      <c r="AO624" s="112">
        <f>AQ624-AM624</f>
        <v>101</v>
      </c>
      <c r="AP624" s="112">
        <f>AR624-AN624</f>
        <v>0</v>
      </c>
      <c r="AQ624" s="112">
        <v>101</v>
      </c>
      <c r="AR624" s="112"/>
      <c r="AS624" s="113"/>
      <c r="AT624" s="112">
        <v>101</v>
      </c>
      <c r="AU624" s="112"/>
      <c r="AV624" s="113"/>
      <c r="AW624" s="108">
        <f>AT624+AV624</f>
        <v>101</v>
      </c>
      <c r="AX624" s="112">
        <f aca="true" t="shared" si="636" ref="AX624:AX640">AU624</f>
        <v>0</v>
      </c>
      <c r="AY624" s="115"/>
      <c r="AZ624" s="115"/>
      <c r="BA624" s="115"/>
      <c r="BB624" s="112">
        <f>AW624+AY624+AZ624+BA624</f>
        <v>101</v>
      </c>
      <c r="BC624" s="109">
        <f>AX624+AY624</f>
        <v>0</v>
      </c>
    </row>
    <row r="625" spans="1:55" s="2" customFormat="1" ht="18.75" hidden="1">
      <c r="A625" s="120"/>
      <c r="B625" s="99" t="s">
        <v>356</v>
      </c>
      <c r="C625" s="100" t="s">
        <v>345</v>
      </c>
      <c r="D625" s="100" t="s">
        <v>347</v>
      </c>
      <c r="E625" s="101"/>
      <c r="F625" s="100"/>
      <c r="G625" s="102">
        <f aca="true" t="shared" si="637" ref="G625:L625">G626+G628+G630</f>
        <v>51703</v>
      </c>
      <c r="H625" s="102">
        <f t="shared" si="637"/>
        <v>51703</v>
      </c>
      <c r="I625" s="102">
        <f t="shared" si="637"/>
        <v>0</v>
      </c>
      <c r="J625" s="102">
        <f>J626+J628+J630</f>
        <v>-4534</v>
      </c>
      <c r="K625" s="102">
        <f t="shared" si="637"/>
        <v>47169</v>
      </c>
      <c r="L625" s="102">
        <f t="shared" si="637"/>
        <v>0</v>
      </c>
      <c r="M625" s="102"/>
      <c r="N625" s="102">
        <f aca="true" t="shared" si="638" ref="N625:V625">N626+N628+N630</f>
        <v>51691</v>
      </c>
      <c r="O625" s="102">
        <f t="shared" si="638"/>
        <v>0</v>
      </c>
      <c r="P625" s="102">
        <f t="shared" si="638"/>
        <v>0</v>
      </c>
      <c r="Q625" s="102">
        <f t="shared" si="638"/>
        <v>51691</v>
      </c>
      <c r="R625" s="102">
        <f t="shared" si="638"/>
        <v>0</v>
      </c>
      <c r="S625" s="102">
        <f t="shared" si="638"/>
        <v>5559</v>
      </c>
      <c r="T625" s="102">
        <f t="shared" si="638"/>
        <v>57250</v>
      </c>
      <c r="U625" s="102">
        <f t="shared" si="638"/>
        <v>0</v>
      </c>
      <c r="V625" s="102">
        <f t="shared" si="638"/>
        <v>57250</v>
      </c>
      <c r="W625" s="102">
        <f aca="true" t="shared" si="639" ref="W625:AD625">W626+W628+W630</f>
        <v>0</v>
      </c>
      <c r="X625" s="102">
        <f t="shared" si="639"/>
        <v>0</v>
      </c>
      <c r="Y625" s="102">
        <f t="shared" si="639"/>
        <v>57250</v>
      </c>
      <c r="Z625" s="102">
        <f t="shared" si="639"/>
        <v>57250</v>
      </c>
      <c r="AA625" s="102">
        <f t="shared" si="639"/>
        <v>0</v>
      </c>
      <c r="AB625" s="102">
        <f t="shared" si="639"/>
        <v>0</v>
      </c>
      <c r="AC625" s="102">
        <f t="shared" si="639"/>
        <v>57250</v>
      </c>
      <c r="AD625" s="102">
        <f t="shared" si="639"/>
        <v>57250</v>
      </c>
      <c r="AE625" s="102">
        <f>AE626+AE628+AE630</f>
        <v>0</v>
      </c>
      <c r="AF625" s="102"/>
      <c r="AG625" s="102">
        <f>AG626+AG628+AG630</f>
        <v>0</v>
      </c>
      <c r="AH625" s="102">
        <f>AH626+AH628+AH630</f>
        <v>57250</v>
      </c>
      <c r="AI625" s="102"/>
      <c r="AJ625" s="102">
        <f>AJ626+AJ628+AJ630</f>
        <v>57250</v>
      </c>
      <c r="AK625" s="102">
        <f>AK626+AK628+AK630</f>
        <v>-606</v>
      </c>
      <c r="AL625" s="102">
        <f>AL626+AL628+AL630</f>
        <v>-606</v>
      </c>
      <c r="AM625" s="102">
        <f>AM626+AM628+AM630</f>
        <v>56644</v>
      </c>
      <c r="AN625" s="102">
        <f>AN626+AN628+AN630</f>
        <v>0</v>
      </c>
      <c r="AO625" s="102">
        <f>AO626+AO628</f>
        <v>-56644</v>
      </c>
      <c r="AP625" s="102">
        <f>AP626+AP628</f>
        <v>0</v>
      </c>
      <c r="AQ625" s="102">
        <f>AQ626+AQ628</f>
        <v>0</v>
      </c>
      <c r="AR625" s="102">
        <f>AR626+AR628</f>
        <v>0</v>
      </c>
      <c r="AS625" s="136"/>
      <c r="AT625" s="102">
        <f>AT626+AT628</f>
        <v>0</v>
      </c>
      <c r="AU625" s="102">
        <f>AU626+AU628</f>
        <v>0</v>
      </c>
      <c r="AV625" s="136"/>
      <c r="AW625" s="136"/>
      <c r="AX625" s="112">
        <f t="shared" si="636"/>
        <v>0</v>
      </c>
      <c r="AY625" s="137"/>
      <c r="AZ625" s="137"/>
      <c r="BA625" s="137"/>
      <c r="BB625" s="124"/>
      <c r="BC625" s="137"/>
    </row>
    <row r="626" spans="1:55" ht="33" hidden="1">
      <c r="A626" s="104"/>
      <c r="B626" s="105" t="s">
        <v>357</v>
      </c>
      <c r="C626" s="106" t="s">
        <v>345</v>
      </c>
      <c r="D626" s="106" t="s">
        <v>347</v>
      </c>
      <c r="E626" s="111" t="s">
        <v>453</v>
      </c>
      <c r="F626" s="106"/>
      <c r="G626" s="108">
        <f aca="true" t="shared" si="640" ref="G626:AN626">G627</f>
        <v>26085</v>
      </c>
      <c r="H626" s="108">
        <f t="shared" si="640"/>
        <v>26085</v>
      </c>
      <c r="I626" s="108">
        <f t="shared" si="640"/>
        <v>0</v>
      </c>
      <c r="J626" s="108">
        <f t="shared" si="640"/>
        <v>1792</v>
      </c>
      <c r="K626" s="108">
        <f t="shared" si="640"/>
        <v>27877</v>
      </c>
      <c r="L626" s="108">
        <f t="shared" si="640"/>
        <v>0</v>
      </c>
      <c r="M626" s="108"/>
      <c r="N626" s="108">
        <f t="shared" si="640"/>
        <v>31107</v>
      </c>
      <c r="O626" s="108">
        <f t="shared" si="640"/>
        <v>0</v>
      </c>
      <c r="P626" s="108">
        <f t="shared" si="640"/>
        <v>0</v>
      </c>
      <c r="Q626" s="108">
        <f t="shared" si="640"/>
        <v>31107</v>
      </c>
      <c r="R626" s="108">
        <f t="shared" si="640"/>
        <v>0</v>
      </c>
      <c r="S626" s="108">
        <f t="shared" si="640"/>
        <v>25537</v>
      </c>
      <c r="T626" s="108">
        <f t="shared" si="640"/>
        <v>56644</v>
      </c>
      <c r="U626" s="108">
        <f t="shared" si="640"/>
        <v>0</v>
      </c>
      <c r="V626" s="108">
        <f t="shared" si="640"/>
        <v>56644</v>
      </c>
      <c r="W626" s="108">
        <f t="shared" si="640"/>
        <v>0</v>
      </c>
      <c r="X626" s="108">
        <f t="shared" si="640"/>
        <v>0</v>
      </c>
      <c r="Y626" s="108">
        <f t="shared" si="640"/>
        <v>56644</v>
      </c>
      <c r="Z626" s="108">
        <f t="shared" si="640"/>
        <v>56644</v>
      </c>
      <c r="AA626" s="108">
        <f t="shared" si="640"/>
        <v>0</v>
      </c>
      <c r="AB626" s="108">
        <f t="shared" si="640"/>
        <v>0</v>
      </c>
      <c r="AC626" s="108">
        <f t="shared" si="640"/>
        <v>56644</v>
      </c>
      <c r="AD626" s="108">
        <f t="shared" si="640"/>
        <v>56644</v>
      </c>
      <c r="AE626" s="108">
        <f t="shared" si="640"/>
        <v>0</v>
      </c>
      <c r="AF626" s="108"/>
      <c r="AG626" s="108">
        <f t="shared" si="640"/>
        <v>0</v>
      </c>
      <c r="AH626" s="108">
        <f t="shared" si="640"/>
        <v>56644</v>
      </c>
      <c r="AI626" s="108"/>
      <c r="AJ626" s="108">
        <f t="shared" si="640"/>
        <v>56644</v>
      </c>
      <c r="AK626" s="108">
        <f t="shared" si="640"/>
        <v>0</v>
      </c>
      <c r="AL626" s="108">
        <f t="shared" si="640"/>
        <v>0</v>
      </c>
      <c r="AM626" s="108">
        <f t="shared" si="640"/>
        <v>56644</v>
      </c>
      <c r="AN626" s="108">
        <f t="shared" si="640"/>
        <v>0</v>
      </c>
      <c r="AO626" s="108">
        <f>AO627</f>
        <v>-56644</v>
      </c>
      <c r="AP626" s="108">
        <f>AP627</f>
        <v>0</v>
      </c>
      <c r="AQ626" s="108">
        <f>AQ627</f>
        <v>0</v>
      </c>
      <c r="AR626" s="108">
        <f>AR627</f>
        <v>0</v>
      </c>
      <c r="AS626" s="113"/>
      <c r="AT626" s="108">
        <f>AT627</f>
        <v>0</v>
      </c>
      <c r="AU626" s="108">
        <f>AU627</f>
        <v>0</v>
      </c>
      <c r="AV626" s="113"/>
      <c r="AW626" s="113"/>
      <c r="AX626" s="112">
        <f t="shared" si="636"/>
        <v>0</v>
      </c>
      <c r="AY626" s="115"/>
      <c r="AZ626" s="115"/>
      <c r="BA626" s="115"/>
      <c r="BB626" s="124"/>
      <c r="BC626" s="115"/>
    </row>
    <row r="627" spans="1:55" ht="33" hidden="1">
      <c r="A627" s="104"/>
      <c r="B627" s="105" t="s">
        <v>328</v>
      </c>
      <c r="C627" s="106" t="s">
        <v>345</v>
      </c>
      <c r="D627" s="106" t="s">
        <v>347</v>
      </c>
      <c r="E627" s="111" t="s">
        <v>453</v>
      </c>
      <c r="F627" s="106" t="s">
        <v>329</v>
      </c>
      <c r="G627" s="108">
        <f>H627+I627</f>
        <v>26085</v>
      </c>
      <c r="H627" s="108">
        <v>26085</v>
      </c>
      <c r="I627" s="108"/>
      <c r="J627" s="112">
        <f>K627-G627</f>
        <v>1792</v>
      </c>
      <c r="K627" s="112">
        <v>27877</v>
      </c>
      <c r="L627" s="112"/>
      <c r="M627" s="112"/>
      <c r="N627" s="108">
        <v>31107</v>
      </c>
      <c r="O627" s="109"/>
      <c r="P627" s="112"/>
      <c r="Q627" s="112">
        <f>P627+N627</f>
        <v>31107</v>
      </c>
      <c r="R627" s="112">
        <f>O627</f>
        <v>0</v>
      </c>
      <c r="S627" s="112">
        <f>T627-Q627</f>
        <v>25537</v>
      </c>
      <c r="T627" s="112">
        <v>56644</v>
      </c>
      <c r="U627" s="112">
        <f>R627</f>
        <v>0</v>
      </c>
      <c r="V627" s="112">
        <v>56644</v>
      </c>
      <c r="W627" s="112"/>
      <c r="X627" s="112"/>
      <c r="Y627" s="112">
        <f>W627+T627</f>
        <v>56644</v>
      </c>
      <c r="Z627" s="112">
        <f>X627+V627</f>
        <v>56644</v>
      </c>
      <c r="AA627" s="112"/>
      <c r="AB627" s="112"/>
      <c r="AC627" s="112">
        <f>AA627+Y627</f>
        <v>56644</v>
      </c>
      <c r="AD627" s="112">
        <f>AB627+Z627</f>
        <v>56644</v>
      </c>
      <c r="AE627" s="112"/>
      <c r="AF627" s="112"/>
      <c r="AG627" s="112"/>
      <c r="AH627" s="112">
        <f>AE627+AC627</f>
        <v>56644</v>
      </c>
      <c r="AI627" s="112"/>
      <c r="AJ627" s="112">
        <f>AG627+AD627</f>
        <v>56644</v>
      </c>
      <c r="AK627" s="113"/>
      <c r="AL627" s="113"/>
      <c r="AM627" s="112">
        <f>AK627+AH627</f>
        <v>56644</v>
      </c>
      <c r="AN627" s="112">
        <f>AI627</f>
        <v>0</v>
      </c>
      <c r="AO627" s="112">
        <f>AQ627-AM627</f>
        <v>-56644</v>
      </c>
      <c r="AP627" s="112">
        <f>AR627-AN627</f>
        <v>0</v>
      </c>
      <c r="AQ627" s="112"/>
      <c r="AR627" s="112"/>
      <c r="AS627" s="113"/>
      <c r="AT627" s="112"/>
      <c r="AU627" s="112"/>
      <c r="AV627" s="113"/>
      <c r="AW627" s="113"/>
      <c r="AX627" s="112">
        <f t="shared" si="636"/>
        <v>0</v>
      </c>
      <c r="AY627" s="115"/>
      <c r="AZ627" s="115"/>
      <c r="BA627" s="115"/>
      <c r="BB627" s="124"/>
      <c r="BC627" s="115"/>
    </row>
    <row r="628" spans="1:55" s="11" customFormat="1" ht="33" hidden="1">
      <c r="A628" s="104"/>
      <c r="B628" s="105" t="s">
        <v>358</v>
      </c>
      <c r="C628" s="106" t="s">
        <v>345</v>
      </c>
      <c r="D628" s="106" t="s">
        <v>347</v>
      </c>
      <c r="E628" s="111" t="s">
        <v>454</v>
      </c>
      <c r="F628" s="106"/>
      <c r="G628" s="108">
        <f aca="true" t="shared" si="641" ref="G628:AJ628">G629</f>
        <v>23949</v>
      </c>
      <c r="H628" s="108">
        <f t="shared" si="641"/>
        <v>23949</v>
      </c>
      <c r="I628" s="108">
        <f t="shared" si="641"/>
        <v>0</v>
      </c>
      <c r="J628" s="108">
        <f t="shared" si="641"/>
        <v>-6765</v>
      </c>
      <c r="K628" s="108">
        <f t="shared" si="641"/>
        <v>17184</v>
      </c>
      <c r="L628" s="108">
        <f t="shared" si="641"/>
        <v>0</v>
      </c>
      <c r="M628" s="108"/>
      <c r="N628" s="108">
        <f t="shared" si="641"/>
        <v>18327</v>
      </c>
      <c r="O628" s="108">
        <f t="shared" si="641"/>
        <v>0</v>
      </c>
      <c r="P628" s="108">
        <f t="shared" si="641"/>
        <v>0</v>
      </c>
      <c r="Q628" s="108">
        <f t="shared" si="641"/>
        <v>18327</v>
      </c>
      <c r="R628" s="108">
        <f t="shared" si="641"/>
        <v>0</v>
      </c>
      <c r="S628" s="108">
        <f t="shared" si="641"/>
        <v>-18327</v>
      </c>
      <c r="T628" s="108">
        <f t="shared" si="641"/>
        <v>0</v>
      </c>
      <c r="U628" s="108">
        <f t="shared" si="641"/>
        <v>0</v>
      </c>
      <c r="V628" s="108">
        <f t="shared" si="641"/>
        <v>0</v>
      </c>
      <c r="W628" s="108">
        <f t="shared" si="641"/>
        <v>0</v>
      </c>
      <c r="X628" s="108">
        <f t="shared" si="641"/>
        <v>0</v>
      </c>
      <c r="Y628" s="108">
        <f t="shared" si="641"/>
        <v>0</v>
      </c>
      <c r="Z628" s="108">
        <f t="shared" si="641"/>
        <v>0</v>
      </c>
      <c r="AA628" s="108">
        <f t="shared" si="641"/>
        <v>0</v>
      </c>
      <c r="AB628" s="108">
        <f t="shared" si="641"/>
        <v>0</v>
      </c>
      <c r="AC628" s="108">
        <f t="shared" si="641"/>
        <v>0</v>
      </c>
      <c r="AD628" s="108">
        <f t="shared" si="641"/>
        <v>0</v>
      </c>
      <c r="AE628" s="108">
        <f t="shared" si="641"/>
        <v>0</v>
      </c>
      <c r="AF628" s="108"/>
      <c r="AG628" s="108">
        <f t="shared" si="641"/>
        <v>0</v>
      </c>
      <c r="AH628" s="108">
        <f t="shared" si="641"/>
        <v>0</v>
      </c>
      <c r="AI628" s="108"/>
      <c r="AJ628" s="108">
        <f t="shared" si="641"/>
        <v>0</v>
      </c>
      <c r="AK628" s="104"/>
      <c r="AL628" s="104"/>
      <c r="AM628" s="124"/>
      <c r="AN628" s="124"/>
      <c r="AO628" s="112">
        <f>AO629</f>
        <v>0</v>
      </c>
      <c r="AP628" s="112">
        <f>AP629</f>
        <v>0</v>
      </c>
      <c r="AQ628" s="112">
        <f>AQ629</f>
        <v>0</v>
      </c>
      <c r="AR628" s="112">
        <f>AR629</f>
        <v>0</v>
      </c>
      <c r="AS628" s="104"/>
      <c r="AT628" s="112">
        <f>AT629</f>
        <v>0</v>
      </c>
      <c r="AU628" s="112">
        <f>AU629</f>
        <v>0</v>
      </c>
      <c r="AV628" s="104"/>
      <c r="AW628" s="104"/>
      <c r="AX628" s="112">
        <f t="shared" si="636"/>
        <v>0</v>
      </c>
      <c r="AY628" s="124"/>
      <c r="AZ628" s="124"/>
      <c r="BA628" s="124"/>
      <c r="BB628" s="124"/>
      <c r="BC628" s="124"/>
    </row>
    <row r="629" spans="1:55" ht="66" hidden="1">
      <c r="A629" s="104"/>
      <c r="B629" s="105" t="s">
        <v>332</v>
      </c>
      <c r="C629" s="106" t="s">
        <v>345</v>
      </c>
      <c r="D629" s="106" t="s">
        <v>347</v>
      </c>
      <c r="E629" s="111" t="s">
        <v>454</v>
      </c>
      <c r="F629" s="106" t="s">
        <v>333</v>
      </c>
      <c r="G629" s="108">
        <f>H629+I629</f>
        <v>23949</v>
      </c>
      <c r="H629" s="108">
        <v>23949</v>
      </c>
      <c r="I629" s="108"/>
      <c r="J629" s="112">
        <f>K629-G629</f>
        <v>-6765</v>
      </c>
      <c r="K629" s="112">
        <v>17184</v>
      </c>
      <c r="L629" s="112"/>
      <c r="M629" s="112"/>
      <c r="N629" s="108">
        <v>18327</v>
      </c>
      <c r="O629" s="109"/>
      <c r="P629" s="112"/>
      <c r="Q629" s="112">
        <f>P629+N629</f>
        <v>18327</v>
      </c>
      <c r="R629" s="112">
        <f>O629</f>
        <v>0</v>
      </c>
      <c r="S629" s="112">
        <f>T629-Q629</f>
        <v>-18327</v>
      </c>
      <c r="T629" s="112"/>
      <c r="U629" s="112">
        <f>R629</f>
        <v>0</v>
      </c>
      <c r="V629" s="112"/>
      <c r="W629" s="112"/>
      <c r="X629" s="112"/>
      <c r="Y629" s="112"/>
      <c r="Z629" s="112"/>
      <c r="AA629" s="112"/>
      <c r="AB629" s="112"/>
      <c r="AC629" s="112"/>
      <c r="AD629" s="112"/>
      <c r="AE629" s="112"/>
      <c r="AF629" s="112"/>
      <c r="AG629" s="112"/>
      <c r="AH629" s="112"/>
      <c r="AI629" s="112"/>
      <c r="AJ629" s="112"/>
      <c r="AK629" s="113"/>
      <c r="AL629" s="113"/>
      <c r="AM629" s="125"/>
      <c r="AN629" s="125"/>
      <c r="AO629" s="112">
        <f>AQ629-AM629</f>
        <v>0</v>
      </c>
      <c r="AP629" s="112">
        <f>AR629-AN629</f>
        <v>0</v>
      </c>
      <c r="AQ629" s="112"/>
      <c r="AR629" s="126"/>
      <c r="AS629" s="113"/>
      <c r="AT629" s="112"/>
      <c r="AU629" s="126"/>
      <c r="AV629" s="113"/>
      <c r="AW629" s="113"/>
      <c r="AX629" s="112">
        <f t="shared" si="636"/>
        <v>0</v>
      </c>
      <c r="AY629" s="115"/>
      <c r="AZ629" s="115"/>
      <c r="BA629" s="115"/>
      <c r="BB629" s="124"/>
      <c r="BC629" s="115"/>
    </row>
    <row r="630" spans="1:55" ht="33" hidden="1">
      <c r="A630" s="104"/>
      <c r="B630" s="105" t="s">
        <v>373</v>
      </c>
      <c r="C630" s="106" t="s">
        <v>345</v>
      </c>
      <c r="D630" s="106" t="s">
        <v>347</v>
      </c>
      <c r="E630" s="111" t="s">
        <v>411</v>
      </c>
      <c r="F630" s="106"/>
      <c r="G630" s="108">
        <f aca="true" t="shared" si="642" ref="G630:Q630">G631+G632</f>
        <v>1669</v>
      </c>
      <c r="H630" s="108">
        <f t="shared" si="642"/>
        <v>1669</v>
      </c>
      <c r="I630" s="108">
        <f t="shared" si="642"/>
        <v>0</v>
      </c>
      <c r="J630" s="108">
        <f t="shared" si="642"/>
        <v>439</v>
      </c>
      <c r="K630" s="108">
        <f t="shared" si="642"/>
        <v>2108</v>
      </c>
      <c r="L630" s="108">
        <f t="shared" si="642"/>
        <v>0</v>
      </c>
      <c r="M630" s="108"/>
      <c r="N630" s="108">
        <f t="shared" si="642"/>
        <v>2257</v>
      </c>
      <c r="O630" s="108">
        <f t="shared" si="642"/>
        <v>0</v>
      </c>
      <c r="P630" s="108">
        <f t="shared" si="642"/>
        <v>0</v>
      </c>
      <c r="Q630" s="108">
        <f t="shared" si="642"/>
        <v>2257</v>
      </c>
      <c r="R630" s="108">
        <f>R631+R632</f>
        <v>0</v>
      </c>
      <c r="S630" s="108">
        <f aca="true" t="shared" si="643" ref="S630:Z630">S631+S632+S633</f>
        <v>-1651</v>
      </c>
      <c r="T630" s="108">
        <f t="shared" si="643"/>
        <v>606</v>
      </c>
      <c r="U630" s="108">
        <f t="shared" si="643"/>
        <v>0</v>
      </c>
      <c r="V630" s="108">
        <f t="shared" si="643"/>
        <v>606</v>
      </c>
      <c r="W630" s="108">
        <f t="shared" si="643"/>
        <v>0</v>
      </c>
      <c r="X630" s="108">
        <f t="shared" si="643"/>
        <v>0</v>
      </c>
      <c r="Y630" s="108">
        <f t="shared" si="643"/>
        <v>606</v>
      </c>
      <c r="Z630" s="108">
        <f t="shared" si="643"/>
        <v>606</v>
      </c>
      <c r="AA630" s="108">
        <f aca="true" t="shared" si="644" ref="AA630:AJ630">AA631+AA632+AA633</f>
        <v>0</v>
      </c>
      <c r="AB630" s="108">
        <f t="shared" si="644"/>
        <v>0</v>
      </c>
      <c r="AC630" s="108">
        <f t="shared" si="644"/>
        <v>606</v>
      </c>
      <c r="AD630" s="108">
        <f t="shared" si="644"/>
        <v>606</v>
      </c>
      <c r="AE630" s="108">
        <f t="shared" si="644"/>
        <v>0</v>
      </c>
      <c r="AF630" s="108"/>
      <c r="AG630" s="108">
        <f t="shared" si="644"/>
        <v>0</v>
      </c>
      <c r="AH630" s="108">
        <f t="shared" si="644"/>
        <v>606</v>
      </c>
      <c r="AI630" s="108"/>
      <c r="AJ630" s="108">
        <f t="shared" si="644"/>
        <v>606</v>
      </c>
      <c r="AK630" s="108">
        <f>AK631+AK632+AK633</f>
        <v>-606</v>
      </c>
      <c r="AL630" s="108">
        <f>AL631+AL632+AL633</f>
        <v>-606</v>
      </c>
      <c r="AM630" s="108">
        <f>AM631+AM632+AM633</f>
        <v>0</v>
      </c>
      <c r="AN630" s="108"/>
      <c r="AO630" s="108">
        <f>AO631+AO632+AO633</f>
        <v>0</v>
      </c>
      <c r="AP630" s="108">
        <f>AP631+AP632+AP633</f>
        <v>0</v>
      </c>
      <c r="AQ630" s="108">
        <f>AQ631+AQ632+AQ633</f>
        <v>0</v>
      </c>
      <c r="AR630" s="108">
        <f>AR631+AR632+AR633</f>
        <v>0</v>
      </c>
      <c r="AS630" s="113"/>
      <c r="AT630" s="108">
        <f>AT631+AT632+AT633</f>
        <v>0</v>
      </c>
      <c r="AU630" s="108">
        <f>AU631+AU632+AU633</f>
        <v>0</v>
      </c>
      <c r="AV630" s="113"/>
      <c r="AW630" s="113"/>
      <c r="AX630" s="112">
        <f t="shared" si="636"/>
        <v>0</v>
      </c>
      <c r="AY630" s="115"/>
      <c r="AZ630" s="115"/>
      <c r="BA630" s="115"/>
      <c r="BB630" s="124"/>
      <c r="BC630" s="115"/>
    </row>
    <row r="631" spans="1:55" ht="66" hidden="1">
      <c r="A631" s="104"/>
      <c r="B631" s="105" t="s">
        <v>332</v>
      </c>
      <c r="C631" s="106" t="s">
        <v>345</v>
      </c>
      <c r="D631" s="106" t="s">
        <v>347</v>
      </c>
      <c r="E631" s="111" t="s">
        <v>411</v>
      </c>
      <c r="F631" s="106" t="s">
        <v>333</v>
      </c>
      <c r="G631" s="108">
        <f>H631+I631</f>
        <v>214</v>
      </c>
      <c r="H631" s="108">
        <v>214</v>
      </c>
      <c r="I631" s="108"/>
      <c r="J631" s="112">
        <f>K631-G631</f>
        <v>225</v>
      </c>
      <c r="K631" s="112">
        <v>439</v>
      </c>
      <c r="L631" s="112"/>
      <c r="M631" s="112"/>
      <c r="N631" s="108">
        <v>470</v>
      </c>
      <c r="O631" s="109"/>
      <c r="P631" s="112"/>
      <c r="Q631" s="112">
        <f>P631+N631</f>
        <v>470</v>
      </c>
      <c r="R631" s="112">
        <f>O631</f>
        <v>0</v>
      </c>
      <c r="S631" s="112">
        <f>T631-Q631</f>
        <v>-470</v>
      </c>
      <c r="T631" s="112"/>
      <c r="U631" s="112">
        <f>R631</f>
        <v>0</v>
      </c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  <c r="AF631" s="112"/>
      <c r="AG631" s="112"/>
      <c r="AH631" s="112"/>
      <c r="AI631" s="112"/>
      <c r="AJ631" s="112"/>
      <c r="AK631" s="112"/>
      <c r="AL631" s="112"/>
      <c r="AM631" s="112"/>
      <c r="AN631" s="112"/>
      <c r="AO631" s="112"/>
      <c r="AP631" s="112"/>
      <c r="AQ631" s="112"/>
      <c r="AR631" s="112"/>
      <c r="AS631" s="113"/>
      <c r="AT631" s="112"/>
      <c r="AU631" s="112"/>
      <c r="AV631" s="113"/>
      <c r="AW631" s="113"/>
      <c r="AX631" s="112">
        <f t="shared" si="636"/>
        <v>0</v>
      </c>
      <c r="AY631" s="115"/>
      <c r="AZ631" s="115"/>
      <c r="BA631" s="115"/>
      <c r="BB631" s="124"/>
      <c r="BC631" s="115"/>
    </row>
    <row r="632" spans="1:55" ht="16.5" hidden="1">
      <c r="A632" s="104"/>
      <c r="B632" s="105" t="s">
        <v>0</v>
      </c>
      <c r="C632" s="106" t="s">
        <v>345</v>
      </c>
      <c r="D632" s="106" t="s">
        <v>347</v>
      </c>
      <c r="E632" s="111" t="s">
        <v>411</v>
      </c>
      <c r="F632" s="106" t="s">
        <v>370</v>
      </c>
      <c r="G632" s="108">
        <f>H632+I632</f>
        <v>1455</v>
      </c>
      <c r="H632" s="108">
        <v>1455</v>
      </c>
      <c r="I632" s="108"/>
      <c r="J632" s="112">
        <f>K632-G632</f>
        <v>214</v>
      </c>
      <c r="K632" s="112">
        <v>1669</v>
      </c>
      <c r="L632" s="112"/>
      <c r="M632" s="112"/>
      <c r="N632" s="108">
        <v>1787</v>
      </c>
      <c r="O632" s="109"/>
      <c r="P632" s="112"/>
      <c r="Q632" s="112">
        <f>P632+N632</f>
        <v>1787</v>
      </c>
      <c r="R632" s="112">
        <f>O632</f>
        <v>0</v>
      </c>
      <c r="S632" s="112">
        <f>T632-Q632</f>
        <v>-1787</v>
      </c>
      <c r="T632" s="112"/>
      <c r="U632" s="112">
        <f>R632</f>
        <v>0</v>
      </c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  <c r="AM632" s="112"/>
      <c r="AN632" s="112"/>
      <c r="AO632" s="112"/>
      <c r="AP632" s="112"/>
      <c r="AQ632" s="112"/>
      <c r="AR632" s="112"/>
      <c r="AS632" s="113"/>
      <c r="AT632" s="112"/>
      <c r="AU632" s="112"/>
      <c r="AV632" s="113"/>
      <c r="AW632" s="113"/>
      <c r="AX632" s="112">
        <f t="shared" si="636"/>
        <v>0</v>
      </c>
      <c r="AY632" s="115"/>
      <c r="AZ632" s="115"/>
      <c r="BA632" s="115"/>
      <c r="BB632" s="124"/>
      <c r="BC632" s="115"/>
    </row>
    <row r="633" spans="1:55" ht="99" hidden="1">
      <c r="A633" s="104"/>
      <c r="B633" s="105" t="s">
        <v>111</v>
      </c>
      <c r="C633" s="106" t="s">
        <v>345</v>
      </c>
      <c r="D633" s="106" t="s">
        <v>347</v>
      </c>
      <c r="E633" s="111" t="s">
        <v>112</v>
      </c>
      <c r="F633" s="106"/>
      <c r="G633" s="108"/>
      <c r="H633" s="108"/>
      <c r="I633" s="108"/>
      <c r="J633" s="112"/>
      <c r="K633" s="112"/>
      <c r="L633" s="112"/>
      <c r="M633" s="112"/>
      <c r="N633" s="108"/>
      <c r="O633" s="109"/>
      <c r="P633" s="112"/>
      <c r="Q633" s="112"/>
      <c r="R633" s="112"/>
      <c r="S633" s="112">
        <f aca="true" t="shared" si="645" ref="S633:AL634">S634</f>
        <v>606</v>
      </c>
      <c r="T633" s="112">
        <f t="shared" si="645"/>
        <v>606</v>
      </c>
      <c r="U633" s="112">
        <f t="shared" si="645"/>
        <v>0</v>
      </c>
      <c r="V633" s="112">
        <f t="shared" si="645"/>
        <v>606</v>
      </c>
      <c r="W633" s="112">
        <f t="shared" si="645"/>
        <v>0</v>
      </c>
      <c r="X633" s="112">
        <f t="shared" si="645"/>
        <v>0</v>
      </c>
      <c r="Y633" s="112">
        <f t="shared" si="645"/>
        <v>606</v>
      </c>
      <c r="Z633" s="112">
        <f t="shared" si="645"/>
        <v>606</v>
      </c>
      <c r="AA633" s="112">
        <f t="shared" si="645"/>
        <v>0</v>
      </c>
      <c r="AB633" s="112">
        <f t="shared" si="645"/>
        <v>0</v>
      </c>
      <c r="AC633" s="112">
        <f t="shared" si="645"/>
        <v>606</v>
      </c>
      <c r="AD633" s="112">
        <f t="shared" si="645"/>
        <v>606</v>
      </c>
      <c r="AE633" s="112">
        <f t="shared" si="645"/>
        <v>0</v>
      </c>
      <c r="AF633" s="112"/>
      <c r="AG633" s="112">
        <f t="shared" si="645"/>
        <v>0</v>
      </c>
      <c r="AH633" s="112">
        <f t="shared" si="645"/>
        <v>606</v>
      </c>
      <c r="AI633" s="112"/>
      <c r="AJ633" s="112">
        <f t="shared" si="645"/>
        <v>606</v>
      </c>
      <c r="AK633" s="112">
        <f t="shared" si="645"/>
        <v>-606</v>
      </c>
      <c r="AL633" s="112">
        <f t="shared" si="645"/>
        <v>-606</v>
      </c>
      <c r="AM633" s="112">
        <f aca="true" t="shared" si="646" ref="AM633:AR634">AM634</f>
        <v>0</v>
      </c>
      <c r="AN633" s="112">
        <f t="shared" si="646"/>
        <v>0</v>
      </c>
      <c r="AO633" s="112">
        <f t="shared" si="646"/>
        <v>0</v>
      </c>
      <c r="AP633" s="112">
        <f t="shared" si="646"/>
        <v>0</v>
      </c>
      <c r="AQ633" s="112">
        <f t="shared" si="646"/>
        <v>0</v>
      </c>
      <c r="AR633" s="112">
        <f t="shared" si="646"/>
        <v>0</v>
      </c>
      <c r="AS633" s="113"/>
      <c r="AT633" s="112">
        <f>AT634</f>
        <v>0</v>
      </c>
      <c r="AU633" s="112">
        <f>AU634</f>
        <v>0</v>
      </c>
      <c r="AV633" s="113"/>
      <c r="AW633" s="113"/>
      <c r="AX633" s="112">
        <f t="shared" si="636"/>
        <v>0</v>
      </c>
      <c r="AY633" s="115"/>
      <c r="AZ633" s="115"/>
      <c r="BA633" s="115"/>
      <c r="BB633" s="124"/>
      <c r="BC633" s="115"/>
    </row>
    <row r="634" spans="1:55" ht="66" hidden="1">
      <c r="A634" s="104"/>
      <c r="B634" s="134" t="s">
        <v>125</v>
      </c>
      <c r="C634" s="106" t="s">
        <v>345</v>
      </c>
      <c r="D634" s="106" t="s">
        <v>347</v>
      </c>
      <c r="E634" s="111" t="s">
        <v>113</v>
      </c>
      <c r="F634" s="106"/>
      <c r="G634" s="108"/>
      <c r="H634" s="108"/>
      <c r="I634" s="108"/>
      <c r="J634" s="112"/>
      <c r="K634" s="112"/>
      <c r="L634" s="112"/>
      <c r="M634" s="112"/>
      <c r="N634" s="108"/>
      <c r="O634" s="109"/>
      <c r="P634" s="112"/>
      <c r="Q634" s="112"/>
      <c r="R634" s="112"/>
      <c r="S634" s="112">
        <f t="shared" si="645"/>
        <v>606</v>
      </c>
      <c r="T634" s="112">
        <f t="shared" si="645"/>
        <v>606</v>
      </c>
      <c r="U634" s="112">
        <f t="shared" si="645"/>
        <v>0</v>
      </c>
      <c r="V634" s="112">
        <f t="shared" si="645"/>
        <v>606</v>
      </c>
      <c r="W634" s="112">
        <f t="shared" si="645"/>
        <v>0</v>
      </c>
      <c r="X634" s="112">
        <f t="shared" si="645"/>
        <v>0</v>
      </c>
      <c r="Y634" s="112">
        <f t="shared" si="645"/>
        <v>606</v>
      </c>
      <c r="Z634" s="112">
        <f t="shared" si="645"/>
        <v>606</v>
      </c>
      <c r="AA634" s="112">
        <f t="shared" si="645"/>
        <v>0</v>
      </c>
      <c r="AB634" s="112">
        <f t="shared" si="645"/>
        <v>0</v>
      </c>
      <c r="AC634" s="112">
        <f t="shared" si="645"/>
        <v>606</v>
      </c>
      <c r="AD634" s="112">
        <f t="shared" si="645"/>
        <v>606</v>
      </c>
      <c r="AE634" s="112">
        <f t="shared" si="645"/>
        <v>0</v>
      </c>
      <c r="AF634" s="112"/>
      <c r="AG634" s="112">
        <f t="shared" si="645"/>
        <v>0</v>
      </c>
      <c r="AH634" s="112">
        <f t="shared" si="645"/>
        <v>606</v>
      </c>
      <c r="AI634" s="112"/>
      <c r="AJ634" s="112">
        <f t="shared" si="645"/>
        <v>606</v>
      </c>
      <c r="AK634" s="112">
        <f t="shared" si="645"/>
        <v>-606</v>
      </c>
      <c r="AL634" s="112">
        <f t="shared" si="645"/>
        <v>-606</v>
      </c>
      <c r="AM634" s="112">
        <f t="shared" si="646"/>
        <v>0</v>
      </c>
      <c r="AN634" s="112">
        <f t="shared" si="646"/>
        <v>0</v>
      </c>
      <c r="AO634" s="112">
        <f t="shared" si="646"/>
        <v>0</v>
      </c>
      <c r="AP634" s="112">
        <f t="shared" si="646"/>
        <v>0</v>
      </c>
      <c r="AQ634" s="112">
        <f t="shared" si="646"/>
        <v>0</v>
      </c>
      <c r="AR634" s="112">
        <f t="shared" si="646"/>
        <v>0</v>
      </c>
      <c r="AS634" s="113"/>
      <c r="AT634" s="112">
        <f>AT635</f>
        <v>0</v>
      </c>
      <c r="AU634" s="112">
        <f>AU635</f>
        <v>0</v>
      </c>
      <c r="AV634" s="113"/>
      <c r="AW634" s="113"/>
      <c r="AX634" s="112">
        <f t="shared" si="636"/>
        <v>0</v>
      </c>
      <c r="AY634" s="115"/>
      <c r="AZ634" s="115"/>
      <c r="BA634" s="115"/>
      <c r="BB634" s="124"/>
      <c r="BC634" s="115"/>
    </row>
    <row r="635" spans="1:55" ht="16.5" hidden="1">
      <c r="A635" s="128"/>
      <c r="B635" s="105" t="s">
        <v>0</v>
      </c>
      <c r="C635" s="106" t="s">
        <v>345</v>
      </c>
      <c r="D635" s="106" t="s">
        <v>347</v>
      </c>
      <c r="E635" s="111" t="s">
        <v>113</v>
      </c>
      <c r="F635" s="106" t="s">
        <v>370</v>
      </c>
      <c r="G635" s="151"/>
      <c r="H635" s="151"/>
      <c r="I635" s="151"/>
      <c r="J635" s="124"/>
      <c r="K635" s="151"/>
      <c r="L635" s="151"/>
      <c r="M635" s="151"/>
      <c r="N635" s="151"/>
      <c r="O635" s="109"/>
      <c r="P635" s="109"/>
      <c r="Q635" s="115"/>
      <c r="R635" s="115"/>
      <c r="S635" s="112">
        <f>T635-Q635</f>
        <v>606</v>
      </c>
      <c r="T635" s="112">
        <v>606</v>
      </c>
      <c r="U635" s="112"/>
      <c r="V635" s="112">
        <v>606</v>
      </c>
      <c r="W635" s="112"/>
      <c r="X635" s="112"/>
      <c r="Y635" s="112">
        <f>W635+T635</f>
        <v>606</v>
      </c>
      <c r="Z635" s="112">
        <f>X635+V635</f>
        <v>606</v>
      </c>
      <c r="AA635" s="112"/>
      <c r="AB635" s="112"/>
      <c r="AC635" s="112">
        <f>AA635+Y635</f>
        <v>606</v>
      </c>
      <c r="AD635" s="112">
        <f>AB635+Z635</f>
        <v>606</v>
      </c>
      <c r="AE635" s="112"/>
      <c r="AF635" s="112"/>
      <c r="AG635" s="112"/>
      <c r="AH635" s="112">
        <f>AE635+AC635</f>
        <v>606</v>
      </c>
      <c r="AI635" s="112"/>
      <c r="AJ635" s="112">
        <f>AG635+AD635</f>
        <v>606</v>
      </c>
      <c r="AK635" s="124">
        <v>-606</v>
      </c>
      <c r="AL635" s="124">
        <v>-606</v>
      </c>
      <c r="AM635" s="112">
        <f>AK635+AH635</f>
        <v>0</v>
      </c>
      <c r="AN635" s="112"/>
      <c r="AO635" s="112">
        <f>AQ635-AM635</f>
        <v>0</v>
      </c>
      <c r="AP635" s="112">
        <f>AR635-AN635</f>
        <v>0</v>
      </c>
      <c r="AQ635" s="112"/>
      <c r="AR635" s="112"/>
      <c r="AS635" s="113"/>
      <c r="AT635" s="112"/>
      <c r="AU635" s="112"/>
      <c r="AV635" s="113"/>
      <c r="AW635" s="113"/>
      <c r="AX635" s="112">
        <f t="shared" si="636"/>
        <v>0</v>
      </c>
      <c r="AY635" s="115"/>
      <c r="AZ635" s="115"/>
      <c r="BA635" s="115"/>
      <c r="BB635" s="124"/>
      <c r="BC635" s="115"/>
    </row>
    <row r="636" spans="1:55" ht="37.5" hidden="1">
      <c r="A636" s="128"/>
      <c r="B636" s="99" t="s">
        <v>369</v>
      </c>
      <c r="C636" s="100" t="s">
        <v>293</v>
      </c>
      <c r="D636" s="100" t="s">
        <v>323</v>
      </c>
      <c r="E636" s="111"/>
      <c r="F636" s="106"/>
      <c r="G636" s="151"/>
      <c r="H636" s="151"/>
      <c r="I636" s="151"/>
      <c r="J636" s="124"/>
      <c r="K636" s="151"/>
      <c r="L636" s="151"/>
      <c r="M636" s="151"/>
      <c r="N636" s="151"/>
      <c r="O636" s="109"/>
      <c r="P636" s="109"/>
      <c r="Q636" s="115"/>
      <c r="R636" s="115"/>
      <c r="S636" s="116">
        <f aca="true" t="shared" si="647" ref="S636:AL637">S637</f>
        <v>269</v>
      </c>
      <c r="T636" s="116">
        <f t="shared" si="647"/>
        <v>269</v>
      </c>
      <c r="U636" s="116">
        <f t="shared" si="647"/>
        <v>0</v>
      </c>
      <c r="V636" s="116">
        <f t="shared" si="647"/>
        <v>269</v>
      </c>
      <c r="W636" s="116">
        <f t="shared" si="647"/>
        <v>0</v>
      </c>
      <c r="X636" s="116">
        <f t="shared" si="647"/>
        <v>0</v>
      </c>
      <c r="Y636" s="116">
        <f t="shared" si="647"/>
        <v>269</v>
      </c>
      <c r="Z636" s="116">
        <f t="shared" si="647"/>
        <v>269</v>
      </c>
      <c r="AA636" s="116">
        <f t="shared" si="647"/>
        <v>0</v>
      </c>
      <c r="AB636" s="116">
        <f t="shared" si="647"/>
        <v>0</v>
      </c>
      <c r="AC636" s="116">
        <f t="shared" si="647"/>
        <v>269</v>
      </c>
      <c r="AD636" s="116">
        <f t="shared" si="647"/>
        <v>269</v>
      </c>
      <c r="AE636" s="116">
        <f t="shared" si="647"/>
        <v>0</v>
      </c>
      <c r="AF636" s="116"/>
      <c r="AG636" s="116">
        <f t="shared" si="647"/>
        <v>0</v>
      </c>
      <c r="AH636" s="116">
        <f t="shared" si="647"/>
        <v>269</v>
      </c>
      <c r="AI636" s="116"/>
      <c r="AJ636" s="116">
        <f t="shared" si="647"/>
        <v>269</v>
      </c>
      <c r="AK636" s="116">
        <f t="shared" si="647"/>
        <v>-269</v>
      </c>
      <c r="AL636" s="116">
        <f t="shared" si="647"/>
        <v>-269</v>
      </c>
      <c r="AM636" s="116">
        <f aca="true" t="shared" si="648" ref="AK636:AR639">AM637</f>
        <v>0</v>
      </c>
      <c r="AN636" s="116">
        <f t="shared" si="648"/>
        <v>0</v>
      </c>
      <c r="AO636" s="116">
        <f t="shared" si="648"/>
        <v>0</v>
      </c>
      <c r="AP636" s="116">
        <f t="shared" si="648"/>
        <v>0</v>
      </c>
      <c r="AQ636" s="116">
        <f t="shared" si="648"/>
        <v>0</v>
      </c>
      <c r="AR636" s="116">
        <f t="shared" si="648"/>
        <v>0</v>
      </c>
      <c r="AS636" s="113"/>
      <c r="AT636" s="116">
        <f aca="true" t="shared" si="649" ref="AT636:AU639">AT637</f>
        <v>0</v>
      </c>
      <c r="AU636" s="116">
        <f t="shared" si="649"/>
        <v>0</v>
      </c>
      <c r="AV636" s="113"/>
      <c r="AW636" s="113"/>
      <c r="AX636" s="112">
        <f t="shared" si="636"/>
        <v>0</v>
      </c>
      <c r="AY636" s="115"/>
      <c r="AZ636" s="115"/>
      <c r="BA636" s="115"/>
      <c r="BB636" s="124"/>
      <c r="BC636" s="115"/>
    </row>
    <row r="637" spans="1:55" ht="33" hidden="1">
      <c r="A637" s="128"/>
      <c r="B637" s="105" t="s">
        <v>373</v>
      </c>
      <c r="C637" s="106" t="s">
        <v>293</v>
      </c>
      <c r="D637" s="106" t="s">
        <v>323</v>
      </c>
      <c r="E637" s="111" t="s">
        <v>411</v>
      </c>
      <c r="F637" s="106"/>
      <c r="G637" s="151"/>
      <c r="H637" s="151"/>
      <c r="I637" s="151"/>
      <c r="J637" s="124"/>
      <c r="K637" s="151"/>
      <c r="L637" s="151"/>
      <c r="M637" s="151"/>
      <c r="N637" s="151"/>
      <c r="O637" s="109"/>
      <c r="P637" s="109"/>
      <c r="Q637" s="115"/>
      <c r="R637" s="115"/>
      <c r="S637" s="112">
        <f t="shared" si="647"/>
        <v>269</v>
      </c>
      <c r="T637" s="112">
        <f t="shared" si="647"/>
        <v>269</v>
      </c>
      <c r="U637" s="112">
        <f t="shared" si="647"/>
        <v>0</v>
      </c>
      <c r="V637" s="112">
        <f t="shared" si="647"/>
        <v>269</v>
      </c>
      <c r="W637" s="112">
        <f t="shared" si="647"/>
        <v>0</v>
      </c>
      <c r="X637" s="112">
        <f t="shared" si="647"/>
        <v>0</v>
      </c>
      <c r="Y637" s="112">
        <f t="shared" si="647"/>
        <v>269</v>
      </c>
      <c r="Z637" s="112">
        <f t="shared" si="647"/>
        <v>269</v>
      </c>
      <c r="AA637" s="112">
        <f t="shared" si="647"/>
        <v>0</v>
      </c>
      <c r="AB637" s="112">
        <f t="shared" si="647"/>
        <v>0</v>
      </c>
      <c r="AC637" s="112">
        <f t="shared" si="647"/>
        <v>269</v>
      </c>
      <c r="AD637" s="112">
        <f t="shared" si="647"/>
        <v>269</v>
      </c>
      <c r="AE637" s="112">
        <f t="shared" si="647"/>
        <v>0</v>
      </c>
      <c r="AF637" s="112"/>
      <c r="AG637" s="112">
        <f t="shared" si="647"/>
        <v>0</v>
      </c>
      <c r="AH637" s="112">
        <f t="shared" si="647"/>
        <v>269</v>
      </c>
      <c r="AI637" s="112"/>
      <c r="AJ637" s="112">
        <f t="shared" si="647"/>
        <v>269</v>
      </c>
      <c r="AK637" s="112">
        <f t="shared" si="648"/>
        <v>-269</v>
      </c>
      <c r="AL637" s="112">
        <f t="shared" si="648"/>
        <v>-269</v>
      </c>
      <c r="AM637" s="112">
        <f t="shared" si="648"/>
        <v>0</v>
      </c>
      <c r="AN637" s="112">
        <f t="shared" si="648"/>
        <v>0</v>
      </c>
      <c r="AO637" s="112">
        <f t="shared" si="648"/>
        <v>0</v>
      </c>
      <c r="AP637" s="112">
        <f t="shared" si="648"/>
        <v>0</v>
      </c>
      <c r="AQ637" s="112">
        <f t="shared" si="648"/>
        <v>0</v>
      </c>
      <c r="AR637" s="112">
        <f t="shared" si="648"/>
        <v>0</v>
      </c>
      <c r="AS637" s="113"/>
      <c r="AT637" s="112">
        <f t="shared" si="649"/>
        <v>0</v>
      </c>
      <c r="AU637" s="112">
        <f t="shared" si="649"/>
        <v>0</v>
      </c>
      <c r="AV637" s="113"/>
      <c r="AW637" s="113"/>
      <c r="AX637" s="112">
        <f t="shared" si="636"/>
        <v>0</v>
      </c>
      <c r="AY637" s="115"/>
      <c r="AZ637" s="115"/>
      <c r="BA637" s="115"/>
      <c r="BB637" s="124"/>
      <c r="BC637" s="115"/>
    </row>
    <row r="638" spans="1:55" ht="99" hidden="1">
      <c r="A638" s="128"/>
      <c r="B638" s="105" t="s">
        <v>111</v>
      </c>
      <c r="C638" s="106" t="s">
        <v>293</v>
      </c>
      <c r="D638" s="106" t="s">
        <v>323</v>
      </c>
      <c r="E638" s="111" t="s">
        <v>112</v>
      </c>
      <c r="F638" s="106"/>
      <c r="G638" s="151"/>
      <c r="H638" s="151"/>
      <c r="I638" s="151"/>
      <c r="J638" s="124"/>
      <c r="K638" s="151"/>
      <c r="L638" s="151"/>
      <c r="M638" s="151"/>
      <c r="N638" s="151"/>
      <c r="O638" s="109"/>
      <c r="P638" s="109"/>
      <c r="Q638" s="115"/>
      <c r="R638" s="115"/>
      <c r="S638" s="112">
        <f>S639</f>
        <v>269</v>
      </c>
      <c r="T638" s="112">
        <f aca="true" t="shared" si="650" ref="T638:AL639">T639</f>
        <v>269</v>
      </c>
      <c r="U638" s="112">
        <f t="shared" si="650"/>
        <v>0</v>
      </c>
      <c r="V638" s="112">
        <f t="shared" si="650"/>
        <v>269</v>
      </c>
      <c r="W638" s="112">
        <f t="shared" si="650"/>
        <v>0</v>
      </c>
      <c r="X638" s="112">
        <f t="shared" si="650"/>
        <v>0</v>
      </c>
      <c r="Y638" s="112">
        <f t="shared" si="650"/>
        <v>269</v>
      </c>
      <c r="Z638" s="112">
        <f t="shared" si="650"/>
        <v>269</v>
      </c>
      <c r="AA638" s="112">
        <f t="shared" si="650"/>
        <v>0</v>
      </c>
      <c r="AB638" s="112">
        <f t="shared" si="650"/>
        <v>0</v>
      </c>
      <c r="AC638" s="112">
        <f t="shared" si="650"/>
        <v>269</v>
      </c>
      <c r="AD638" s="112">
        <f t="shared" si="650"/>
        <v>269</v>
      </c>
      <c r="AE638" s="112">
        <f t="shared" si="650"/>
        <v>0</v>
      </c>
      <c r="AF638" s="112"/>
      <c r="AG638" s="112">
        <f t="shared" si="650"/>
        <v>0</v>
      </c>
      <c r="AH638" s="112">
        <f t="shared" si="650"/>
        <v>269</v>
      </c>
      <c r="AI638" s="112"/>
      <c r="AJ638" s="112">
        <f t="shared" si="650"/>
        <v>269</v>
      </c>
      <c r="AK638" s="112">
        <f t="shared" si="650"/>
        <v>-269</v>
      </c>
      <c r="AL638" s="112">
        <f t="shared" si="650"/>
        <v>-269</v>
      </c>
      <c r="AM638" s="112">
        <f t="shared" si="648"/>
        <v>0</v>
      </c>
      <c r="AN638" s="112">
        <f t="shared" si="648"/>
        <v>0</v>
      </c>
      <c r="AO638" s="112">
        <f t="shared" si="648"/>
        <v>0</v>
      </c>
      <c r="AP638" s="112">
        <f t="shared" si="648"/>
        <v>0</v>
      </c>
      <c r="AQ638" s="112">
        <f t="shared" si="648"/>
        <v>0</v>
      </c>
      <c r="AR638" s="112">
        <f t="shared" si="648"/>
        <v>0</v>
      </c>
      <c r="AS638" s="113"/>
      <c r="AT638" s="112">
        <f t="shared" si="649"/>
        <v>0</v>
      </c>
      <c r="AU638" s="112">
        <f t="shared" si="649"/>
        <v>0</v>
      </c>
      <c r="AV638" s="113"/>
      <c r="AW638" s="113"/>
      <c r="AX638" s="112">
        <f t="shared" si="636"/>
        <v>0</v>
      </c>
      <c r="AY638" s="115"/>
      <c r="AZ638" s="115"/>
      <c r="BA638" s="115"/>
      <c r="BB638" s="124"/>
      <c r="BC638" s="115"/>
    </row>
    <row r="639" spans="1:55" ht="66" hidden="1">
      <c r="A639" s="128"/>
      <c r="B639" s="134" t="s">
        <v>127</v>
      </c>
      <c r="C639" s="106" t="s">
        <v>293</v>
      </c>
      <c r="D639" s="106" t="s">
        <v>323</v>
      </c>
      <c r="E639" s="111" t="s">
        <v>113</v>
      </c>
      <c r="F639" s="106"/>
      <c r="G639" s="151"/>
      <c r="H639" s="151"/>
      <c r="I639" s="151"/>
      <c r="J639" s="124"/>
      <c r="K639" s="151"/>
      <c r="L639" s="151"/>
      <c r="M639" s="151"/>
      <c r="N639" s="151"/>
      <c r="O639" s="109"/>
      <c r="P639" s="109"/>
      <c r="Q639" s="115"/>
      <c r="R639" s="115"/>
      <c r="S639" s="112">
        <f>S640</f>
        <v>269</v>
      </c>
      <c r="T639" s="112">
        <f t="shared" si="650"/>
        <v>269</v>
      </c>
      <c r="U639" s="112">
        <f t="shared" si="650"/>
        <v>0</v>
      </c>
      <c r="V639" s="112">
        <f t="shared" si="650"/>
        <v>269</v>
      </c>
      <c r="W639" s="112">
        <f t="shared" si="650"/>
        <v>0</v>
      </c>
      <c r="X639" s="112">
        <f t="shared" si="650"/>
        <v>0</v>
      </c>
      <c r="Y639" s="112">
        <f t="shared" si="650"/>
        <v>269</v>
      </c>
      <c r="Z639" s="112">
        <f t="shared" si="650"/>
        <v>269</v>
      </c>
      <c r="AA639" s="112">
        <f t="shared" si="650"/>
        <v>0</v>
      </c>
      <c r="AB639" s="112">
        <f t="shared" si="650"/>
        <v>0</v>
      </c>
      <c r="AC639" s="112">
        <f t="shared" si="650"/>
        <v>269</v>
      </c>
      <c r="AD639" s="112">
        <f t="shared" si="650"/>
        <v>269</v>
      </c>
      <c r="AE639" s="112">
        <f t="shared" si="650"/>
        <v>0</v>
      </c>
      <c r="AF639" s="112"/>
      <c r="AG639" s="112">
        <f t="shared" si="650"/>
        <v>0</v>
      </c>
      <c r="AH639" s="112">
        <f t="shared" si="650"/>
        <v>269</v>
      </c>
      <c r="AI639" s="112"/>
      <c r="AJ639" s="112">
        <f t="shared" si="650"/>
        <v>269</v>
      </c>
      <c r="AK639" s="112">
        <f t="shared" si="648"/>
        <v>-269</v>
      </c>
      <c r="AL639" s="112">
        <f t="shared" si="648"/>
        <v>-269</v>
      </c>
      <c r="AM639" s="112">
        <f t="shared" si="648"/>
        <v>0</v>
      </c>
      <c r="AN639" s="112">
        <f t="shared" si="648"/>
        <v>0</v>
      </c>
      <c r="AO639" s="112">
        <f t="shared" si="648"/>
        <v>0</v>
      </c>
      <c r="AP639" s="112">
        <f t="shared" si="648"/>
        <v>0</v>
      </c>
      <c r="AQ639" s="112">
        <f t="shared" si="648"/>
        <v>0</v>
      </c>
      <c r="AR639" s="112">
        <f t="shared" si="648"/>
        <v>0</v>
      </c>
      <c r="AS639" s="113"/>
      <c r="AT639" s="112">
        <f t="shared" si="649"/>
        <v>0</v>
      </c>
      <c r="AU639" s="112">
        <f t="shared" si="649"/>
        <v>0</v>
      </c>
      <c r="AV639" s="113"/>
      <c r="AW639" s="113"/>
      <c r="AX639" s="112">
        <f t="shared" si="636"/>
        <v>0</v>
      </c>
      <c r="AY639" s="115"/>
      <c r="AZ639" s="115"/>
      <c r="BA639" s="115"/>
      <c r="BB639" s="124"/>
      <c r="BC639" s="115"/>
    </row>
    <row r="640" spans="1:55" ht="16.5" hidden="1">
      <c r="A640" s="128"/>
      <c r="B640" s="105" t="s">
        <v>0</v>
      </c>
      <c r="C640" s="106" t="s">
        <v>293</v>
      </c>
      <c r="D640" s="106" t="s">
        <v>323</v>
      </c>
      <c r="E640" s="111" t="s">
        <v>113</v>
      </c>
      <c r="F640" s="106" t="s">
        <v>370</v>
      </c>
      <c r="G640" s="151"/>
      <c r="H640" s="151"/>
      <c r="I640" s="151"/>
      <c r="J640" s="124"/>
      <c r="K640" s="151"/>
      <c r="L640" s="151"/>
      <c r="M640" s="151"/>
      <c r="N640" s="151"/>
      <c r="O640" s="109"/>
      <c r="P640" s="109"/>
      <c r="Q640" s="115"/>
      <c r="R640" s="115"/>
      <c r="S640" s="112">
        <f>T640-Q640</f>
        <v>269</v>
      </c>
      <c r="T640" s="112">
        <v>269</v>
      </c>
      <c r="U640" s="112"/>
      <c r="V640" s="112">
        <v>269</v>
      </c>
      <c r="W640" s="112"/>
      <c r="X640" s="112"/>
      <c r="Y640" s="112">
        <f>W640+T640</f>
        <v>269</v>
      </c>
      <c r="Z640" s="112">
        <f>X640+V640</f>
        <v>269</v>
      </c>
      <c r="AA640" s="112"/>
      <c r="AB640" s="112"/>
      <c r="AC640" s="112">
        <f>AA640+Y640</f>
        <v>269</v>
      </c>
      <c r="AD640" s="112">
        <f>AB640+Z640</f>
        <v>269</v>
      </c>
      <c r="AE640" s="112"/>
      <c r="AF640" s="112"/>
      <c r="AG640" s="112"/>
      <c r="AH640" s="112">
        <f>AE640+AC640</f>
        <v>269</v>
      </c>
      <c r="AI640" s="112"/>
      <c r="AJ640" s="112">
        <f>AG640+AD640</f>
        <v>269</v>
      </c>
      <c r="AK640" s="124">
        <v>-269</v>
      </c>
      <c r="AL640" s="124">
        <v>-269</v>
      </c>
      <c r="AM640" s="112">
        <f>AK640+AH640</f>
        <v>0</v>
      </c>
      <c r="AN640" s="112">
        <f>AI640</f>
        <v>0</v>
      </c>
      <c r="AO640" s="112">
        <f>AQ640-AM640</f>
        <v>0</v>
      </c>
      <c r="AP640" s="112">
        <f>AR640-AN640</f>
        <v>0</v>
      </c>
      <c r="AQ640" s="112"/>
      <c r="AR640" s="112"/>
      <c r="AS640" s="113"/>
      <c r="AT640" s="112"/>
      <c r="AU640" s="112"/>
      <c r="AV640" s="113"/>
      <c r="AW640" s="113"/>
      <c r="AX640" s="112">
        <f t="shared" si="636"/>
        <v>0</v>
      </c>
      <c r="AY640" s="115"/>
      <c r="AZ640" s="115"/>
      <c r="BA640" s="115"/>
      <c r="BB640" s="124"/>
      <c r="BC640" s="115"/>
    </row>
    <row r="641" spans="1:55" s="6" customFormat="1" ht="18.75">
      <c r="A641" s="120"/>
      <c r="B641" s="99" t="s">
        <v>253</v>
      </c>
      <c r="C641" s="100" t="s">
        <v>212</v>
      </c>
      <c r="D641" s="100" t="s">
        <v>321</v>
      </c>
      <c r="E641" s="101"/>
      <c r="F641" s="100"/>
      <c r="G641" s="102"/>
      <c r="H641" s="102"/>
      <c r="I641" s="102"/>
      <c r="J641" s="122"/>
      <c r="K641" s="102"/>
      <c r="L641" s="102"/>
      <c r="M641" s="102"/>
      <c r="N641" s="102"/>
      <c r="O641" s="116"/>
      <c r="P641" s="116"/>
      <c r="Q641" s="122"/>
      <c r="R641" s="122"/>
      <c r="S641" s="116"/>
      <c r="T641" s="116"/>
      <c r="U641" s="116"/>
      <c r="V641" s="116"/>
      <c r="W641" s="116"/>
      <c r="X641" s="116"/>
      <c r="Y641" s="116"/>
      <c r="Z641" s="116"/>
      <c r="AA641" s="116"/>
      <c r="AB641" s="116"/>
      <c r="AC641" s="116"/>
      <c r="AD641" s="116"/>
      <c r="AE641" s="116"/>
      <c r="AF641" s="116"/>
      <c r="AG641" s="116"/>
      <c r="AH641" s="116"/>
      <c r="AI641" s="116"/>
      <c r="AJ641" s="116"/>
      <c r="AK641" s="122"/>
      <c r="AL641" s="122"/>
      <c r="AM641" s="116">
        <f aca="true" t="shared" si="651" ref="AM641:AR641">AM643</f>
        <v>0</v>
      </c>
      <c r="AN641" s="116">
        <f t="shared" si="651"/>
        <v>0</v>
      </c>
      <c r="AO641" s="116">
        <f t="shared" si="651"/>
        <v>91812</v>
      </c>
      <c r="AP641" s="116">
        <f t="shared" si="651"/>
        <v>52760</v>
      </c>
      <c r="AQ641" s="116">
        <f t="shared" si="651"/>
        <v>91812</v>
      </c>
      <c r="AR641" s="116">
        <f t="shared" si="651"/>
        <v>52760</v>
      </c>
      <c r="AS641" s="121"/>
      <c r="AT641" s="116">
        <f aca="true" t="shared" si="652" ref="AT641:BC641">AT643</f>
        <v>91812</v>
      </c>
      <c r="AU641" s="116">
        <f t="shared" si="652"/>
        <v>52760</v>
      </c>
      <c r="AV641" s="116">
        <f t="shared" si="652"/>
        <v>0</v>
      </c>
      <c r="AW641" s="116">
        <f t="shared" si="652"/>
        <v>91812</v>
      </c>
      <c r="AX641" s="116">
        <f t="shared" si="652"/>
        <v>52760</v>
      </c>
      <c r="AY641" s="116">
        <f t="shared" si="652"/>
        <v>0</v>
      </c>
      <c r="AZ641" s="116">
        <f t="shared" si="652"/>
        <v>0</v>
      </c>
      <c r="BA641" s="116">
        <f t="shared" si="652"/>
        <v>0</v>
      </c>
      <c r="BB641" s="116">
        <f t="shared" si="652"/>
        <v>91812</v>
      </c>
      <c r="BC641" s="116">
        <f t="shared" si="652"/>
        <v>52760</v>
      </c>
    </row>
    <row r="642" spans="1:55" ht="33">
      <c r="A642" s="128"/>
      <c r="B642" s="105" t="s">
        <v>357</v>
      </c>
      <c r="C642" s="106" t="s">
        <v>341</v>
      </c>
      <c r="D642" s="106" t="s">
        <v>321</v>
      </c>
      <c r="E642" s="111" t="s">
        <v>453</v>
      </c>
      <c r="F642" s="106"/>
      <c r="G642" s="151"/>
      <c r="H642" s="151"/>
      <c r="I642" s="151"/>
      <c r="J642" s="124"/>
      <c r="K642" s="151"/>
      <c r="L642" s="151"/>
      <c r="M642" s="151"/>
      <c r="N642" s="151"/>
      <c r="O642" s="109"/>
      <c r="P642" s="109"/>
      <c r="Q642" s="115"/>
      <c r="R642" s="115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24"/>
      <c r="AL642" s="124"/>
      <c r="AM642" s="112">
        <f aca="true" t="shared" si="653" ref="AM642:AR642">AM643</f>
        <v>0</v>
      </c>
      <c r="AN642" s="112">
        <f t="shared" si="653"/>
        <v>0</v>
      </c>
      <c r="AO642" s="112">
        <f t="shared" si="653"/>
        <v>91812</v>
      </c>
      <c r="AP642" s="112">
        <f t="shared" si="653"/>
        <v>52760</v>
      </c>
      <c r="AQ642" s="112">
        <f t="shared" si="653"/>
        <v>91812</v>
      </c>
      <c r="AR642" s="112">
        <f t="shared" si="653"/>
        <v>52760</v>
      </c>
      <c r="AS642" s="113"/>
      <c r="AT642" s="112">
        <f aca="true" t="shared" si="654" ref="AT642:BC642">AT643</f>
        <v>91812</v>
      </c>
      <c r="AU642" s="112">
        <f t="shared" si="654"/>
        <v>52760</v>
      </c>
      <c r="AV642" s="112">
        <f t="shared" si="654"/>
        <v>0</v>
      </c>
      <c r="AW642" s="112">
        <f t="shared" si="654"/>
        <v>91812</v>
      </c>
      <c r="AX642" s="112">
        <f t="shared" si="654"/>
        <v>52760</v>
      </c>
      <c r="AY642" s="112">
        <f t="shared" si="654"/>
        <v>0</v>
      </c>
      <c r="AZ642" s="112">
        <f t="shared" si="654"/>
        <v>0</v>
      </c>
      <c r="BA642" s="112">
        <f t="shared" si="654"/>
        <v>0</v>
      </c>
      <c r="BB642" s="112">
        <f t="shared" si="654"/>
        <v>91812</v>
      </c>
      <c r="BC642" s="112">
        <f t="shared" si="654"/>
        <v>52760</v>
      </c>
    </row>
    <row r="643" spans="1:55" ht="33">
      <c r="A643" s="128"/>
      <c r="B643" s="105" t="s">
        <v>328</v>
      </c>
      <c r="C643" s="106" t="s">
        <v>341</v>
      </c>
      <c r="D643" s="106" t="s">
        <v>321</v>
      </c>
      <c r="E643" s="111" t="s">
        <v>453</v>
      </c>
      <c r="F643" s="106" t="s">
        <v>329</v>
      </c>
      <c r="G643" s="151"/>
      <c r="H643" s="151"/>
      <c r="I643" s="151"/>
      <c r="J643" s="124"/>
      <c r="K643" s="151"/>
      <c r="L643" s="151"/>
      <c r="M643" s="151"/>
      <c r="N643" s="151"/>
      <c r="O643" s="109"/>
      <c r="P643" s="109"/>
      <c r="Q643" s="115"/>
      <c r="R643" s="115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24"/>
      <c r="AL643" s="124"/>
      <c r="AM643" s="112"/>
      <c r="AN643" s="112"/>
      <c r="AO643" s="112">
        <f>AQ643-AM643</f>
        <v>91812</v>
      </c>
      <c r="AP643" s="112">
        <f>AR643-AN643</f>
        <v>52760</v>
      </c>
      <c r="AQ643" s="112">
        <v>91812</v>
      </c>
      <c r="AR643" s="112">
        <v>52760</v>
      </c>
      <c r="AS643" s="113"/>
      <c r="AT643" s="112">
        <v>91812</v>
      </c>
      <c r="AU643" s="112">
        <v>52760</v>
      </c>
      <c r="AV643" s="113"/>
      <c r="AW643" s="108">
        <f>AT643+AV643</f>
        <v>91812</v>
      </c>
      <c r="AX643" s="112">
        <f>AU643</f>
        <v>52760</v>
      </c>
      <c r="AY643" s="115"/>
      <c r="AZ643" s="115"/>
      <c r="BA643" s="115"/>
      <c r="BB643" s="112">
        <f>AW643+AY643+AZ643+BA643</f>
        <v>91812</v>
      </c>
      <c r="BC643" s="112">
        <f>AX643+AY643</f>
        <v>52760</v>
      </c>
    </row>
    <row r="644" spans="1:55" s="6" customFormat="1" ht="18.75">
      <c r="A644" s="120"/>
      <c r="B644" s="99" t="s">
        <v>213</v>
      </c>
      <c r="C644" s="100" t="s">
        <v>341</v>
      </c>
      <c r="D644" s="100" t="s">
        <v>322</v>
      </c>
      <c r="E644" s="101"/>
      <c r="F644" s="100"/>
      <c r="G644" s="102"/>
      <c r="H644" s="102"/>
      <c r="I644" s="102"/>
      <c r="J644" s="122"/>
      <c r="K644" s="102"/>
      <c r="L644" s="102"/>
      <c r="M644" s="102"/>
      <c r="N644" s="102"/>
      <c r="O644" s="116"/>
      <c r="P644" s="116"/>
      <c r="Q644" s="122"/>
      <c r="R644" s="122"/>
      <c r="S644" s="116"/>
      <c r="T644" s="116"/>
      <c r="U644" s="116"/>
      <c r="V644" s="116"/>
      <c r="W644" s="116"/>
      <c r="X644" s="116"/>
      <c r="Y644" s="116"/>
      <c r="Z644" s="116"/>
      <c r="AA644" s="116"/>
      <c r="AB644" s="116"/>
      <c r="AC644" s="116"/>
      <c r="AD644" s="116"/>
      <c r="AE644" s="116"/>
      <c r="AF644" s="116"/>
      <c r="AG644" s="116"/>
      <c r="AH644" s="116"/>
      <c r="AI644" s="116"/>
      <c r="AJ644" s="116"/>
      <c r="AK644" s="122"/>
      <c r="AL644" s="122"/>
      <c r="AM644" s="116">
        <f aca="true" t="shared" si="655" ref="AM644:AR645">AM645</f>
        <v>0</v>
      </c>
      <c r="AN644" s="116">
        <f t="shared" si="655"/>
        <v>0</v>
      </c>
      <c r="AO644" s="116">
        <f t="shared" si="655"/>
        <v>4152</v>
      </c>
      <c r="AP644" s="116">
        <f t="shared" si="655"/>
        <v>0</v>
      </c>
      <c r="AQ644" s="116">
        <f t="shared" si="655"/>
        <v>4152</v>
      </c>
      <c r="AR644" s="116">
        <f t="shared" si="655"/>
        <v>0</v>
      </c>
      <c r="AS644" s="121"/>
      <c r="AT644" s="116">
        <f>AT645</f>
        <v>4152</v>
      </c>
      <c r="AU644" s="116">
        <f aca="true" t="shared" si="656" ref="AU644:BC645">AU645</f>
        <v>0</v>
      </c>
      <c r="AV644" s="116">
        <f t="shared" si="656"/>
        <v>0</v>
      </c>
      <c r="AW644" s="116">
        <f t="shared" si="656"/>
        <v>4152</v>
      </c>
      <c r="AX644" s="116">
        <f t="shared" si="656"/>
        <v>0</v>
      </c>
      <c r="AY644" s="116">
        <f t="shared" si="656"/>
        <v>0</v>
      </c>
      <c r="AZ644" s="116">
        <f t="shared" si="656"/>
        <v>0</v>
      </c>
      <c r="BA644" s="116">
        <f t="shared" si="656"/>
        <v>0</v>
      </c>
      <c r="BB644" s="116">
        <f t="shared" si="656"/>
        <v>4152</v>
      </c>
      <c r="BC644" s="116">
        <f t="shared" si="656"/>
        <v>0</v>
      </c>
    </row>
    <row r="645" spans="1:55" ht="33">
      <c r="A645" s="128"/>
      <c r="B645" s="105" t="s">
        <v>358</v>
      </c>
      <c r="C645" s="106" t="s">
        <v>341</v>
      </c>
      <c r="D645" s="106" t="s">
        <v>322</v>
      </c>
      <c r="E645" s="111" t="s">
        <v>454</v>
      </c>
      <c r="F645" s="106"/>
      <c r="G645" s="151"/>
      <c r="H645" s="151"/>
      <c r="I645" s="151"/>
      <c r="J645" s="124"/>
      <c r="K645" s="151"/>
      <c r="L645" s="151"/>
      <c r="M645" s="151"/>
      <c r="N645" s="151"/>
      <c r="O645" s="109"/>
      <c r="P645" s="109"/>
      <c r="Q645" s="115"/>
      <c r="R645" s="115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24"/>
      <c r="AL645" s="124"/>
      <c r="AM645" s="112">
        <f t="shared" si="655"/>
        <v>0</v>
      </c>
      <c r="AN645" s="112">
        <f t="shared" si="655"/>
        <v>0</v>
      </c>
      <c r="AO645" s="112">
        <f t="shared" si="655"/>
        <v>4152</v>
      </c>
      <c r="AP645" s="112">
        <f t="shared" si="655"/>
        <v>0</v>
      </c>
      <c r="AQ645" s="112">
        <f t="shared" si="655"/>
        <v>4152</v>
      </c>
      <c r="AR645" s="112">
        <f t="shared" si="655"/>
        <v>0</v>
      </c>
      <c r="AS645" s="113"/>
      <c r="AT645" s="112">
        <f>AT646</f>
        <v>4152</v>
      </c>
      <c r="AU645" s="112">
        <f t="shared" si="656"/>
        <v>0</v>
      </c>
      <c r="AV645" s="112">
        <f t="shared" si="656"/>
        <v>0</v>
      </c>
      <c r="AW645" s="112">
        <f t="shared" si="656"/>
        <v>4152</v>
      </c>
      <c r="AX645" s="112">
        <f t="shared" si="656"/>
        <v>0</v>
      </c>
      <c r="AY645" s="112">
        <f t="shared" si="656"/>
        <v>0</v>
      </c>
      <c r="AZ645" s="112">
        <f t="shared" si="656"/>
        <v>0</v>
      </c>
      <c r="BA645" s="112">
        <f t="shared" si="656"/>
        <v>0</v>
      </c>
      <c r="BB645" s="112">
        <f t="shared" si="656"/>
        <v>4152</v>
      </c>
      <c r="BC645" s="112">
        <f t="shared" si="656"/>
        <v>0</v>
      </c>
    </row>
    <row r="646" spans="1:55" ht="66">
      <c r="A646" s="128"/>
      <c r="B646" s="105" t="s">
        <v>332</v>
      </c>
      <c r="C646" s="106" t="s">
        <v>341</v>
      </c>
      <c r="D646" s="106" t="s">
        <v>322</v>
      </c>
      <c r="E646" s="111" t="s">
        <v>454</v>
      </c>
      <c r="F646" s="106" t="s">
        <v>333</v>
      </c>
      <c r="G646" s="151"/>
      <c r="H646" s="151"/>
      <c r="I646" s="151"/>
      <c r="J646" s="124"/>
      <c r="K646" s="151"/>
      <c r="L646" s="151"/>
      <c r="M646" s="151"/>
      <c r="N646" s="151"/>
      <c r="O646" s="109"/>
      <c r="P646" s="109"/>
      <c r="Q646" s="115"/>
      <c r="R646" s="115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24"/>
      <c r="AL646" s="124"/>
      <c r="AM646" s="112"/>
      <c r="AN646" s="112"/>
      <c r="AO646" s="112">
        <f>AQ646-AM646</f>
        <v>4152</v>
      </c>
      <c r="AP646" s="112"/>
      <c r="AQ646" s="112">
        <v>4152</v>
      </c>
      <c r="AR646" s="112"/>
      <c r="AS646" s="113"/>
      <c r="AT646" s="112">
        <v>4152</v>
      </c>
      <c r="AU646" s="112"/>
      <c r="AV646" s="113"/>
      <c r="AW646" s="108">
        <f>AT646+AV646</f>
        <v>4152</v>
      </c>
      <c r="AX646" s="112">
        <f>AU646</f>
        <v>0</v>
      </c>
      <c r="AY646" s="115"/>
      <c r="AZ646" s="115"/>
      <c r="BA646" s="115"/>
      <c r="BB646" s="112">
        <f>AW646+AY646+AZ646+BA646</f>
        <v>4152</v>
      </c>
      <c r="BC646" s="109">
        <f>AX646+AY646</f>
        <v>0</v>
      </c>
    </row>
    <row r="647" spans="1:55" ht="16.5">
      <c r="A647" s="128"/>
      <c r="B647" s="105"/>
      <c r="C647" s="106"/>
      <c r="D647" s="106"/>
      <c r="E647" s="111"/>
      <c r="F647" s="106"/>
      <c r="G647" s="151"/>
      <c r="H647" s="151"/>
      <c r="I647" s="151"/>
      <c r="J647" s="124"/>
      <c r="K647" s="151"/>
      <c r="L647" s="151"/>
      <c r="M647" s="151"/>
      <c r="N647" s="151"/>
      <c r="O647" s="109"/>
      <c r="P647" s="109"/>
      <c r="Q647" s="115"/>
      <c r="R647" s="115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24"/>
      <c r="AL647" s="124"/>
      <c r="AM647" s="112"/>
      <c r="AN647" s="112"/>
      <c r="AO647" s="112"/>
      <c r="AP647" s="112"/>
      <c r="AQ647" s="112"/>
      <c r="AR647" s="112"/>
      <c r="AS647" s="113"/>
      <c r="AT647" s="112"/>
      <c r="AU647" s="112"/>
      <c r="AV647" s="113"/>
      <c r="AW647" s="113"/>
      <c r="AX647" s="112">
        <f>AU647</f>
        <v>0</v>
      </c>
      <c r="AY647" s="115"/>
      <c r="AZ647" s="115"/>
      <c r="BA647" s="115"/>
      <c r="BB647" s="124"/>
      <c r="BC647" s="115"/>
    </row>
    <row r="648" spans="1:55" s="4" customFormat="1" ht="60.75">
      <c r="A648" s="91">
        <v>918</v>
      </c>
      <c r="B648" s="92" t="s">
        <v>181</v>
      </c>
      <c r="C648" s="95"/>
      <c r="D648" s="95"/>
      <c r="E648" s="94"/>
      <c r="F648" s="95"/>
      <c r="G648" s="143"/>
      <c r="H648" s="143"/>
      <c r="I648" s="143"/>
      <c r="J648" s="157"/>
      <c r="K648" s="143"/>
      <c r="L648" s="143"/>
      <c r="M648" s="143"/>
      <c r="N648" s="143"/>
      <c r="O648" s="96"/>
      <c r="P648" s="96"/>
      <c r="Q648" s="157"/>
      <c r="R648" s="157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178"/>
      <c r="AL648" s="178"/>
      <c r="AM648" s="179"/>
      <c r="AN648" s="179"/>
      <c r="AO648" s="180">
        <f>AO652+AO649</f>
        <v>500</v>
      </c>
      <c r="AP648" s="180">
        <f>AP652+AP649</f>
        <v>0</v>
      </c>
      <c r="AQ648" s="180">
        <f>AQ652+AQ649</f>
        <v>500</v>
      </c>
      <c r="AR648" s="180">
        <f>AR652+AR649</f>
        <v>0</v>
      </c>
      <c r="AS648" s="178"/>
      <c r="AT648" s="96">
        <f aca="true" t="shared" si="657" ref="AT648:BC648">AT652+AT649</f>
        <v>500</v>
      </c>
      <c r="AU648" s="96">
        <f t="shared" si="657"/>
        <v>0</v>
      </c>
      <c r="AV648" s="96">
        <f t="shared" si="657"/>
        <v>0</v>
      </c>
      <c r="AW648" s="96">
        <f t="shared" si="657"/>
        <v>500</v>
      </c>
      <c r="AX648" s="96">
        <f t="shared" si="657"/>
        <v>0</v>
      </c>
      <c r="AY648" s="96">
        <f t="shared" si="657"/>
        <v>0</v>
      </c>
      <c r="AZ648" s="96">
        <f t="shared" si="657"/>
        <v>0</v>
      </c>
      <c r="BA648" s="96">
        <f t="shared" si="657"/>
        <v>0</v>
      </c>
      <c r="BB648" s="96">
        <f t="shared" si="657"/>
        <v>500</v>
      </c>
      <c r="BC648" s="96">
        <f t="shared" si="657"/>
        <v>0</v>
      </c>
    </row>
    <row r="649" spans="1:55" s="6" customFormat="1" ht="37.5">
      <c r="A649" s="120"/>
      <c r="B649" s="99" t="s">
        <v>304</v>
      </c>
      <c r="C649" s="100" t="s">
        <v>321</v>
      </c>
      <c r="D649" s="100" t="s">
        <v>208</v>
      </c>
      <c r="E649" s="101"/>
      <c r="F649" s="100"/>
      <c r="G649" s="102"/>
      <c r="H649" s="102"/>
      <c r="I649" s="102"/>
      <c r="J649" s="122"/>
      <c r="K649" s="102"/>
      <c r="L649" s="102"/>
      <c r="M649" s="102"/>
      <c r="N649" s="102"/>
      <c r="O649" s="116"/>
      <c r="P649" s="116"/>
      <c r="Q649" s="122"/>
      <c r="R649" s="122"/>
      <c r="S649" s="116"/>
      <c r="T649" s="116"/>
      <c r="U649" s="116"/>
      <c r="V649" s="116"/>
      <c r="W649" s="116"/>
      <c r="X649" s="116"/>
      <c r="Y649" s="116"/>
      <c r="Z649" s="116"/>
      <c r="AA649" s="116"/>
      <c r="AB649" s="116"/>
      <c r="AC649" s="116"/>
      <c r="AD649" s="116"/>
      <c r="AE649" s="116"/>
      <c r="AF649" s="116"/>
      <c r="AG649" s="116"/>
      <c r="AH649" s="116"/>
      <c r="AI649" s="116"/>
      <c r="AJ649" s="116"/>
      <c r="AK649" s="121"/>
      <c r="AL649" s="121"/>
      <c r="AM649" s="158"/>
      <c r="AN649" s="158"/>
      <c r="AO649" s="116">
        <f>AO650</f>
        <v>500</v>
      </c>
      <c r="AP649" s="116">
        <f aca="true" t="shared" si="658" ref="AP649:AR650">AP650</f>
        <v>0</v>
      </c>
      <c r="AQ649" s="116">
        <f t="shared" si="658"/>
        <v>500</v>
      </c>
      <c r="AR649" s="116">
        <f t="shared" si="658"/>
        <v>0</v>
      </c>
      <c r="AS649" s="121"/>
      <c r="AT649" s="116">
        <f>AT650</f>
        <v>500</v>
      </c>
      <c r="AU649" s="116">
        <f aca="true" t="shared" si="659" ref="AU649:BC650">AU650</f>
        <v>0</v>
      </c>
      <c r="AV649" s="116">
        <f t="shared" si="659"/>
        <v>0</v>
      </c>
      <c r="AW649" s="116">
        <f t="shared" si="659"/>
        <v>500</v>
      </c>
      <c r="AX649" s="116">
        <f t="shared" si="659"/>
        <v>0</v>
      </c>
      <c r="AY649" s="116">
        <f t="shared" si="659"/>
        <v>0</v>
      </c>
      <c r="AZ649" s="116">
        <f t="shared" si="659"/>
        <v>0</v>
      </c>
      <c r="BA649" s="116">
        <f t="shared" si="659"/>
        <v>0</v>
      </c>
      <c r="BB649" s="116">
        <f t="shared" si="659"/>
        <v>500</v>
      </c>
      <c r="BC649" s="116">
        <f t="shared" si="659"/>
        <v>0</v>
      </c>
    </row>
    <row r="650" spans="1:55" s="4" customFormat="1" ht="50.25">
      <c r="A650" s="91"/>
      <c r="B650" s="105" t="s">
        <v>305</v>
      </c>
      <c r="C650" s="106" t="s">
        <v>321</v>
      </c>
      <c r="D650" s="106" t="s">
        <v>208</v>
      </c>
      <c r="E650" s="111" t="s">
        <v>422</v>
      </c>
      <c r="F650" s="106"/>
      <c r="G650" s="143"/>
      <c r="H650" s="143"/>
      <c r="I650" s="143"/>
      <c r="J650" s="157"/>
      <c r="K650" s="143"/>
      <c r="L650" s="143"/>
      <c r="M650" s="143"/>
      <c r="N650" s="143"/>
      <c r="O650" s="96"/>
      <c r="P650" s="96"/>
      <c r="Q650" s="157"/>
      <c r="R650" s="157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178"/>
      <c r="AL650" s="178"/>
      <c r="AM650" s="179"/>
      <c r="AN650" s="179"/>
      <c r="AO650" s="112">
        <f>AO651</f>
        <v>500</v>
      </c>
      <c r="AP650" s="112">
        <f t="shared" si="658"/>
        <v>0</v>
      </c>
      <c r="AQ650" s="112">
        <f t="shared" si="658"/>
        <v>500</v>
      </c>
      <c r="AR650" s="112">
        <f t="shared" si="658"/>
        <v>0</v>
      </c>
      <c r="AS650" s="178"/>
      <c r="AT650" s="112">
        <f>AT651</f>
        <v>500</v>
      </c>
      <c r="AU650" s="112">
        <f t="shared" si="659"/>
        <v>0</v>
      </c>
      <c r="AV650" s="112">
        <f t="shared" si="659"/>
        <v>0</v>
      </c>
      <c r="AW650" s="112">
        <f t="shared" si="659"/>
        <v>500</v>
      </c>
      <c r="AX650" s="112">
        <f t="shared" si="659"/>
        <v>0</v>
      </c>
      <c r="AY650" s="112">
        <f t="shared" si="659"/>
        <v>0</v>
      </c>
      <c r="AZ650" s="112">
        <f t="shared" si="659"/>
        <v>0</v>
      </c>
      <c r="BA650" s="112">
        <f t="shared" si="659"/>
        <v>0</v>
      </c>
      <c r="BB650" s="112">
        <f t="shared" si="659"/>
        <v>500</v>
      </c>
      <c r="BC650" s="112">
        <f t="shared" si="659"/>
        <v>0</v>
      </c>
    </row>
    <row r="651" spans="1:55" s="4" customFormat="1" ht="66.75">
      <c r="A651" s="91"/>
      <c r="B651" s="105" t="s">
        <v>332</v>
      </c>
      <c r="C651" s="106" t="s">
        <v>321</v>
      </c>
      <c r="D651" s="106" t="s">
        <v>208</v>
      </c>
      <c r="E651" s="111" t="s">
        <v>422</v>
      </c>
      <c r="F651" s="106" t="s">
        <v>333</v>
      </c>
      <c r="G651" s="143"/>
      <c r="H651" s="143"/>
      <c r="I651" s="143"/>
      <c r="J651" s="157"/>
      <c r="K651" s="143"/>
      <c r="L651" s="143"/>
      <c r="M651" s="143"/>
      <c r="N651" s="143"/>
      <c r="O651" s="96"/>
      <c r="P651" s="96"/>
      <c r="Q651" s="157"/>
      <c r="R651" s="157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178"/>
      <c r="AL651" s="178"/>
      <c r="AM651" s="179"/>
      <c r="AN651" s="179"/>
      <c r="AO651" s="112">
        <f>AQ651-AM651</f>
        <v>500</v>
      </c>
      <c r="AP651" s="112"/>
      <c r="AQ651" s="112">
        <v>500</v>
      </c>
      <c r="AR651" s="112"/>
      <c r="AS651" s="178"/>
      <c r="AT651" s="112">
        <v>500</v>
      </c>
      <c r="AU651" s="112"/>
      <c r="AV651" s="178"/>
      <c r="AW651" s="108">
        <f>AT651+AV651</f>
        <v>500</v>
      </c>
      <c r="AX651" s="112">
        <f>AU651</f>
        <v>0</v>
      </c>
      <c r="AY651" s="157"/>
      <c r="AZ651" s="157"/>
      <c r="BA651" s="157"/>
      <c r="BB651" s="112">
        <f>AW651+AY651+AZ651+BA651</f>
        <v>500</v>
      </c>
      <c r="BC651" s="109">
        <f>AX651+AY651</f>
        <v>0</v>
      </c>
    </row>
    <row r="652" spans="1:55" s="11" customFormat="1" ht="37.5" hidden="1">
      <c r="A652" s="128"/>
      <c r="B652" s="99" t="s">
        <v>304</v>
      </c>
      <c r="C652" s="100" t="s">
        <v>321</v>
      </c>
      <c r="D652" s="100" t="s">
        <v>331</v>
      </c>
      <c r="E652" s="101"/>
      <c r="F652" s="100"/>
      <c r="G652" s="102"/>
      <c r="H652" s="102"/>
      <c r="I652" s="102"/>
      <c r="J652" s="137"/>
      <c r="K652" s="102"/>
      <c r="L652" s="102"/>
      <c r="M652" s="102"/>
      <c r="N652" s="102"/>
      <c r="O652" s="103"/>
      <c r="P652" s="103"/>
      <c r="Q652" s="137"/>
      <c r="R652" s="137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98"/>
      <c r="AL652" s="98"/>
      <c r="AM652" s="137"/>
      <c r="AN652" s="137"/>
      <c r="AO652" s="116">
        <f>AO653</f>
        <v>0</v>
      </c>
      <c r="AP652" s="116">
        <f aca="true" t="shared" si="660" ref="AP652:AR653">AP653</f>
        <v>0</v>
      </c>
      <c r="AQ652" s="116">
        <f t="shared" si="660"/>
        <v>0</v>
      </c>
      <c r="AR652" s="103">
        <f t="shared" si="660"/>
        <v>0</v>
      </c>
      <c r="AS652" s="104"/>
      <c r="AT652" s="116">
        <f>AT653</f>
        <v>0</v>
      </c>
      <c r="AU652" s="103">
        <f>AU653</f>
        <v>0</v>
      </c>
      <c r="AV652" s="104"/>
      <c r="AW652" s="104"/>
      <c r="AX652" s="112">
        <f>AU652</f>
        <v>0</v>
      </c>
      <c r="AY652" s="124"/>
      <c r="AZ652" s="124"/>
      <c r="BA652" s="124"/>
      <c r="BB652" s="124"/>
      <c r="BC652" s="124"/>
    </row>
    <row r="653" spans="1:55" s="11" customFormat="1" ht="49.5" hidden="1">
      <c r="A653" s="128"/>
      <c r="B653" s="105" t="s">
        <v>305</v>
      </c>
      <c r="C653" s="106" t="s">
        <v>321</v>
      </c>
      <c r="D653" s="106" t="s">
        <v>331</v>
      </c>
      <c r="E653" s="111" t="s">
        <v>422</v>
      </c>
      <c r="F653" s="106"/>
      <c r="G653" s="151"/>
      <c r="H653" s="151"/>
      <c r="I653" s="151"/>
      <c r="J653" s="124"/>
      <c r="K653" s="151"/>
      <c r="L653" s="151"/>
      <c r="M653" s="151"/>
      <c r="N653" s="151"/>
      <c r="O653" s="112"/>
      <c r="P653" s="112"/>
      <c r="Q653" s="124"/>
      <c r="R653" s="124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2"/>
      <c r="AD653" s="112"/>
      <c r="AE653" s="112"/>
      <c r="AF653" s="112"/>
      <c r="AG653" s="112"/>
      <c r="AH653" s="112"/>
      <c r="AI653" s="112"/>
      <c r="AJ653" s="112"/>
      <c r="AK653" s="104"/>
      <c r="AL653" s="104"/>
      <c r="AM653" s="124"/>
      <c r="AN653" s="124"/>
      <c r="AO653" s="112">
        <f>AO654</f>
        <v>0</v>
      </c>
      <c r="AP653" s="112">
        <f t="shared" si="660"/>
        <v>0</v>
      </c>
      <c r="AQ653" s="112">
        <f t="shared" si="660"/>
        <v>0</v>
      </c>
      <c r="AR653" s="112">
        <f t="shared" si="660"/>
        <v>0</v>
      </c>
      <c r="AS653" s="104"/>
      <c r="AT653" s="112">
        <f>AT654</f>
        <v>0</v>
      </c>
      <c r="AU653" s="112">
        <f>AU654</f>
        <v>0</v>
      </c>
      <c r="AV653" s="104"/>
      <c r="AW653" s="104"/>
      <c r="AX653" s="112">
        <f>AU653</f>
        <v>0</v>
      </c>
      <c r="AY653" s="124"/>
      <c r="AZ653" s="124"/>
      <c r="BA653" s="124"/>
      <c r="BB653" s="124"/>
      <c r="BC653" s="124"/>
    </row>
    <row r="654" spans="1:55" s="11" customFormat="1" ht="66" hidden="1">
      <c r="A654" s="128"/>
      <c r="B654" s="105" t="s">
        <v>332</v>
      </c>
      <c r="C654" s="106" t="s">
        <v>321</v>
      </c>
      <c r="D654" s="106" t="s">
        <v>331</v>
      </c>
      <c r="E654" s="111" t="s">
        <v>422</v>
      </c>
      <c r="F654" s="106" t="s">
        <v>333</v>
      </c>
      <c r="G654" s="151"/>
      <c r="H654" s="151"/>
      <c r="I654" s="151"/>
      <c r="J654" s="124"/>
      <c r="K654" s="151"/>
      <c r="L654" s="151"/>
      <c r="M654" s="151"/>
      <c r="N654" s="151"/>
      <c r="O654" s="112"/>
      <c r="P654" s="112"/>
      <c r="Q654" s="124"/>
      <c r="R654" s="124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2"/>
      <c r="AD654" s="112"/>
      <c r="AE654" s="112"/>
      <c r="AF654" s="112"/>
      <c r="AG654" s="112"/>
      <c r="AH654" s="112"/>
      <c r="AI654" s="112"/>
      <c r="AJ654" s="112"/>
      <c r="AK654" s="104"/>
      <c r="AL654" s="104"/>
      <c r="AM654" s="124"/>
      <c r="AN654" s="124"/>
      <c r="AO654" s="112">
        <f>AQ654-AM654</f>
        <v>0</v>
      </c>
      <c r="AP654" s="112">
        <f>AR654-AN654</f>
        <v>0</v>
      </c>
      <c r="AQ654" s="112"/>
      <c r="AR654" s="112"/>
      <c r="AS654" s="104"/>
      <c r="AT654" s="112"/>
      <c r="AU654" s="112"/>
      <c r="AV654" s="104"/>
      <c r="AW654" s="104"/>
      <c r="AX654" s="112">
        <f>AU654</f>
        <v>0</v>
      </c>
      <c r="AY654" s="124"/>
      <c r="AZ654" s="124"/>
      <c r="BA654" s="124"/>
      <c r="BB654" s="124"/>
      <c r="BC654" s="124"/>
    </row>
    <row r="655" spans="1:55" ht="16.5">
      <c r="A655" s="128"/>
      <c r="B655" s="105"/>
      <c r="C655" s="106"/>
      <c r="D655" s="106"/>
      <c r="E655" s="111"/>
      <c r="F655" s="106"/>
      <c r="G655" s="151"/>
      <c r="H655" s="151"/>
      <c r="I655" s="151"/>
      <c r="J655" s="124"/>
      <c r="K655" s="151"/>
      <c r="L655" s="151"/>
      <c r="M655" s="151"/>
      <c r="N655" s="151"/>
      <c r="O655" s="109"/>
      <c r="P655" s="109"/>
      <c r="Q655" s="115"/>
      <c r="R655" s="115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2"/>
      <c r="AD655" s="112"/>
      <c r="AE655" s="112"/>
      <c r="AF655" s="112"/>
      <c r="AG655" s="112"/>
      <c r="AH655" s="112"/>
      <c r="AI655" s="112"/>
      <c r="AJ655" s="112"/>
      <c r="AK655" s="113"/>
      <c r="AL655" s="113"/>
      <c r="AM655" s="125"/>
      <c r="AN655" s="125"/>
      <c r="AO655" s="126"/>
      <c r="AP655" s="126"/>
      <c r="AQ655" s="127"/>
      <c r="AR655" s="126"/>
      <c r="AS655" s="113"/>
      <c r="AT655" s="127"/>
      <c r="AU655" s="126"/>
      <c r="AV655" s="113"/>
      <c r="AW655" s="113"/>
      <c r="AX655" s="112">
        <f>AU655</f>
        <v>0</v>
      </c>
      <c r="AY655" s="115"/>
      <c r="AZ655" s="115"/>
      <c r="BA655" s="115"/>
      <c r="BB655" s="124"/>
      <c r="BC655" s="115"/>
    </row>
    <row r="656" spans="1:55" s="5" customFormat="1" ht="60.75">
      <c r="A656" s="91">
        <v>919</v>
      </c>
      <c r="B656" s="92" t="s">
        <v>417</v>
      </c>
      <c r="C656" s="95"/>
      <c r="D656" s="95"/>
      <c r="E656" s="94"/>
      <c r="F656" s="95"/>
      <c r="G656" s="143">
        <f aca="true" t="shared" si="661" ref="G656:N656">G662+G665+G670+G676+G657</f>
        <v>176787</v>
      </c>
      <c r="H656" s="143">
        <f t="shared" si="661"/>
        <v>176787</v>
      </c>
      <c r="I656" s="143">
        <f t="shared" si="661"/>
        <v>0</v>
      </c>
      <c r="J656" s="143">
        <f t="shared" si="661"/>
        <v>-95637</v>
      </c>
      <c r="K656" s="143">
        <f t="shared" si="661"/>
        <v>81150</v>
      </c>
      <c r="L656" s="143">
        <f t="shared" si="661"/>
        <v>0</v>
      </c>
      <c r="M656" s="143"/>
      <c r="N656" s="143">
        <f t="shared" si="661"/>
        <v>87392</v>
      </c>
      <c r="O656" s="143">
        <f aca="true" t="shared" si="662" ref="O656:V656">O662+O665+O670+O676+O657</f>
        <v>0</v>
      </c>
      <c r="P656" s="143">
        <f t="shared" si="662"/>
        <v>0</v>
      </c>
      <c r="Q656" s="143">
        <f t="shared" si="662"/>
        <v>87392</v>
      </c>
      <c r="R656" s="143">
        <f t="shared" si="662"/>
        <v>0</v>
      </c>
      <c r="S656" s="143">
        <f t="shared" si="662"/>
        <v>-35654</v>
      </c>
      <c r="T656" s="143">
        <f t="shared" si="662"/>
        <v>51738</v>
      </c>
      <c r="U656" s="143">
        <f t="shared" si="662"/>
        <v>0</v>
      </c>
      <c r="V656" s="143">
        <f t="shared" si="662"/>
        <v>51738</v>
      </c>
      <c r="W656" s="143">
        <f aca="true" t="shared" si="663" ref="W656:AD656">W662+W665+W670+W676+W657</f>
        <v>0</v>
      </c>
      <c r="X656" s="143">
        <f t="shared" si="663"/>
        <v>0</v>
      </c>
      <c r="Y656" s="143">
        <f t="shared" si="663"/>
        <v>51738</v>
      </c>
      <c r="Z656" s="143">
        <f t="shared" si="663"/>
        <v>51738</v>
      </c>
      <c r="AA656" s="143">
        <f t="shared" si="663"/>
        <v>0</v>
      </c>
      <c r="AB656" s="143">
        <f t="shared" si="663"/>
        <v>0</v>
      </c>
      <c r="AC656" s="143">
        <f t="shared" si="663"/>
        <v>50880</v>
      </c>
      <c r="AD656" s="143">
        <f t="shared" si="663"/>
        <v>51738</v>
      </c>
      <c r="AE656" s="143">
        <f>AE662+AE665+AE670+AE676+AE657</f>
        <v>0</v>
      </c>
      <c r="AF656" s="143"/>
      <c r="AG656" s="143">
        <f>AG662+AG665+AG670+AG676+AG657</f>
        <v>0</v>
      </c>
      <c r="AH656" s="143">
        <f>AH662+AH665+AH670+AH676+AH657</f>
        <v>50880</v>
      </c>
      <c r="AI656" s="143"/>
      <c r="AJ656" s="143">
        <f aca="true" t="shared" si="664" ref="AJ656:AR656">AJ662+AJ665+AJ670+AJ676+AJ657</f>
        <v>51738</v>
      </c>
      <c r="AK656" s="143">
        <f t="shared" si="664"/>
        <v>-18993</v>
      </c>
      <c r="AL656" s="143">
        <f t="shared" si="664"/>
        <v>0</v>
      </c>
      <c r="AM656" s="143">
        <f t="shared" si="664"/>
        <v>31887</v>
      </c>
      <c r="AN656" s="143">
        <f t="shared" si="664"/>
        <v>0</v>
      </c>
      <c r="AO656" s="143">
        <f t="shared" si="664"/>
        <v>106806</v>
      </c>
      <c r="AP656" s="143">
        <f t="shared" si="664"/>
        <v>0</v>
      </c>
      <c r="AQ656" s="143">
        <f t="shared" si="664"/>
        <v>138693</v>
      </c>
      <c r="AR656" s="143">
        <f t="shared" si="664"/>
        <v>92611</v>
      </c>
      <c r="AS656" s="144"/>
      <c r="AT656" s="143">
        <f aca="true" t="shared" si="665" ref="AT656:BC656">AT662+AT665+AT670+AT676+AT657</f>
        <v>138693</v>
      </c>
      <c r="AU656" s="143">
        <f t="shared" si="665"/>
        <v>92611</v>
      </c>
      <c r="AV656" s="143">
        <f t="shared" si="665"/>
        <v>0</v>
      </c>
      <c r="AW656" s="143">
        <f t="shared" si="665"/>
        <v>138693</v>
      </c>
      <c r="AX656" s="143">
        <f t="shared" si="665"/>
        <v>92611</v>
      </c>
      <c r="AY656" s="143">
        <f t="shared" si="665"/>
        <v>0</v>
      </c>
      <c r="AZ656" s="143">
        <f t="shared" si="665"/>
        <v>0</v>
      </c>
      <c r="BA656" s="143">
        <f t="shared" si="665"/>
        <v>0</v>
      </c>
      <c r="BB656" s="143">
        <f t="shared" si="665"/>
        <v>138693</v>
      </c>
      <c r="BC656" s="143">
        <f t="shared" si="665"/>
        <v>92611</v>
      </c>
    </row>
    <row r="657" spans="1:55" s="2" customFormat="1" ht="128.25" customHeight="1">
      <c r="A657" s="120"/>
      <c r="B657" s="99" t="s">
        <v>326</v>
      </c>
      <c r="C657" s="100" t="s">
        <v>321</v>
      </c>
      <c r="D657" s="100" t="s">
        <v>324</v>
      </c>
      <c r="E657" s="101"/>
      <c r="F657" s="100"/>
      <c r="G657" s="102">
        <f>H657+I657</f>
        <v>973</v>
      </c>
      <c r="H657" s="102">
        <f>H658</f>
        <v>973</v>
      </c>
      <c r="I657" s="102">
        <f>I658</f>
        <v>0</v>
      </c>
      <c r="J657" s="102">
        <f aca="true" t="shared" si="666" ref="J657:AA658">J658</f>
        <v>3068</v>
      </c>
      <c r="K657" s="102">
        <f t="shared" si="666"/>
        <v>4041</v>
      </c>
      <c r="L657" s="102">
        <f t="shared" si="666"/>
        <v>0</v>
      </c>
      <c r="M657" s="102"/>
      <c r="N657" s="102">
        <f t="shared" si="666"/>
        <v>4329</v>
      </c>
      <c r="O657" s="102">
        <f t="shared" si="666"/>
        <v>0</v>
      </c>
      <c r="P657" s="102">
        <f t="shared" si="666"/>
        <v>0</v>
      </c>
      <c r="Q657" s="102">
        <f t="shared" si="666"/>
        <v>4329</v>
      </c>
      <c r="R657" s="102">
        <f t="shared" si="666"/>
        <v>0</v>
      </c>
      <c r="S657" s="102">
        <f t="shared" si="666"/>
        <v>-2476</v>
      </c>
      <c r="T657" s="102">
        <f t="shared" si="666"/>
        <v>1853</v>
      </c>
      <c r="U657" s="102">
        <f t="shared" si="666"/>
        <v>0</v>
      </c>
      <c r="V657" s="102">
        <f t="shared" si="666"/>
        <v>1853</v>
      </c>
      <c r="W657" s="102">
        <f t="shared" si="666"/>
        <v>0</v>
      </c>
      <c r="X657" s="102">
        <f t="shared" si="666"/>
        <v>0</v>
      </c>
      <c r="Y657" s="102">
        <f t="shared" si="666"/>
        <v>1853</v>
      </c>
      <c r="Z657" s="102">
        <f>Z658</f>
        <v>1853</v>
      </c>
      <c r="AA657" s="102">
        <f t="shared" si="666"/>
        <v>0</v>
      </c>
      <c r="AB657" s="102">
        <f aca="true" t="shared" si="667" ref="AB657:AO658">AB658</f>
        <v>0</v>
      </c>
      <c r="AC657" s="102">
        <f t="shared" si="667"/>
        <v>1853</v>
      </c>
      <c r="AD657" s="102">
        <f t="shared" si="667"/>
        <v>1853</v>
      </c>
      <c r="AE657" s="102">
        <f t="shared" si="667"/>
        <v>0</v>
      </c>
      <c r="AF657" s="102"/>
      <c r="AG657" s="102">
        <f t="shared" si="667"/>
        <v>0</v>
      </c>
      <c r="AH657" s="102">
        <f t="shared" si="667"/>
        <v>1853</v>
      </c>
      <c r="AI657" s="102"/>
      <c r="AJ657" s="102">
        <f t="shared" si="667"/>
        <v>1853</v>
      </c>
      <c r="AK657" s="102">
        <f t="shared" si="667"/>
        <v>0</v>
      </c>
      <c r="AL657" s="102">
        <f t="shared" si="667"/>
        <v>0</v>
      </c>
      <c r="AM657" s="102">
        <f t="shared" si="667"/>
        <v>1853</v>
      </c>
      <c r="AN657" s="102">
        <f t="shared" si="667"/>
        <v>0</v>
      </c>
      <c r="AO657" s="102">
        <f>AO658+AO660</f>
        <v>92661</v>
      </c>
      <c r="AP657" s="102">
        <f>AP658+AP660</f>
        <v>0</v>
      </c>
      <c r="AQ657" s="102">
        <f>AQ658+AQ660</f>
        <v>94514</v>
      </c>
      <c r="AR657" s="102">
        <f>AR658+AR660</f>
        <v>92611</v>
      </c>
      <c r="AS657" s="136"/>
      <c r="AT657" s="102">
        <f aca="true" t="shared" si="668" ref="AT657:BC657">AT658+AT660</f>
        <v>94514</v>
      </c>
      <c r="AU657" s="102">
        <f t="shared" si="668"/>
        <v>92611</v>
      </c>
      <c r="AV657" s="102">
        <f t="shared" si="668"/>
        <v>0</v>
      </c>
      <c r="AW657" s="102">
        <f t="shared" si="668"/>
        <v>94514</v>
      </c>
      <c r="AX657" s="102">
        <f t="shared" si="668"/>
        <v>92611</v>
      </c>
      <c r="AY657" s="102">
        <f t="shared" si="668"/>
        <v>0</v>
      </c>
      <c r="AZ657" s="102">
        <f t="shared" si="668"/>
        <v>0</v>
      </c>
      <c r="BA657" s="102">
        <f t="shared" si="668"/>
        <v>0</v>
      </c>
      <c r="BB657" s="102">
        <f t="shared" si="668"/>
        <v>94514</v>
      </c>
      <c r="BC657" s="102">
        <f t="shared" si="668"/>
        <v>92611</v>
      </c>
    </row>
    <row r="658" spans="1:55" s="3" customFormat="1" ht="82.5">
      <c r="A658" s="128"/>
      <c r="B658" s="105" t="s">
        <v>325</v>
      </c>
      <c r="C658" s="106" t="s">
        <v>321</v>
      </c>
      <c r="D658" s="106" t="s">
        <v>324</v>
      </c>
      <c r="E658" s="111" t="s">
        <v>405</v>
      </c>
      <c r="F658" s="145"/>
      <c r="G658" s="108">
        <f>H658+I658</f>
        <v>973</v>
      </c>
      <c r="H658" s="151">
        <f>H659</f>
        <v>973</v>
      </c>
      <c r="I658" s="151">
        <f>I659</f>
        <v>0</v>
      </c>
      <c r="J658" s="108">
        <f t="shared" si="666"/>
        <v>3068</v>
      </c>
      <c r="K658" s="108">
        <f t="shared" si="666"/>
        <v>4041</v>
      </c>
      <c r="L658" s="108">
        <f t="shared" si="666"/>
        <v>0</v>
      </c>
      <c r="M658" s="108"/>
      <c r="N658" s="108">
        <f t="shared" si="666"/>
        <v>4329</v>
      </c>
      <c r="O658" s="108">
        <f t="shared" si="666"/>
        <v>0</v>
      </c>
      <c r="P658" s="108">
        <f t="shared" si="666"/>
        <v>0</v>
      </c>
      <c r="Q658" s="108">
        <f t="shared" si="666"/>
        <v>4329</v>
      </c>
      <c r="R658" s="108">
        <f t="shared" si="666"/>
        <v>0</v>
      </c>
      <c r="S658" s="108">
        <f t="shared" si="666"/>
        <v>-2476</v>
      </c>
      <c r="T658" s="108">
        <f t="shared" si="666"/>
        <v>1853</v>
      </c>
      <c r="U658" s="108">
        <f t="shared" si="666"/>
        <v>0</v>
      </c>
      <c r="V658" s="108">
        <f t="shared" si="666"/>
        <v>1853</v>
      </c>
      <c r="W658" s="108">
        <f>W659</f>
        <v>0</v>
      </c>
      <c r="X658" s="108">
        <f>X659</f>
        <v>0</v>
      </c>
      <c r="Y658" s="108">
        <f>Y659</f>
        <v>1853</v>
      </c>
      <c r="Z658" s="108">
        <f>Z659</f>
        <v>1853</v>
      </c>
      <c r="AA658" s="108">
        <f>AA659</f>
        <v>0</v>
      </c>
      <c r="AB658" s="108">
        <f>AB659</f>
        <v>0</v>
      </c>
      <c r="AC658" s="108">
        <f>AC659</f>
        <v>1853</v>
      </c>
      <c r="AD658" s="108">
        <f>AD659</f>
        <v>1853</v>
      </c>
      <c r="AE658" s="108">
        <f>AE659</f>
        <v>0</v>
      </c>
      <c r="AF658" s="108"/>
      <c r="AG658" s="108">
        <f>AG659</f>
        <v>0</v>
      </c>
      <c r="AH658" s="108">
        <f>AH659</f>
        <v>1853</v>
      </c>
      <c r="AI658" s="108"/>
      <c r="AJ658" s="108">
        <f>AJ659</f>
        <v>1853</v>
      </c>
      <c r="AK658" s="108">
        <f t="shared" si="667"/>
        <v>0</v>
      </c>
      <c r="AL658" s="108">
        <f t="shared" si="667"/>
        <v>0</v>
      </c>
      <c r="AM658" s="108">
        <f t="shared" si="667"/>
        <v>1853</v>
      </c>
      <c r="AN658" s="108">
        <f t="shared" si="667"/>
        <v>0</v>
      </c>
      <c r="AO658" s="108">
        <f t="shared" si="667"/>
        <v>50</v>
      </c>
      <c r="AP658" s="108">
        <f>AP659</f>
        <v>0</v>
      </c>
      <c r="AQ658" s="108">
        <f>AQ659</f>
        <v>1903</v>
      </c>
      <c r="AR658" s="108">
        <f>AR659</f>
        <v>0</v>
      </c>
      <c r="AS658" s="142"/>
      <c r="AT658" s="108">
        <f aca="true" t="shared" si="669" ref="AT658:BC658">AT659</f>
        <v>1903</v>
      </c>
      <c r="AU658" s="108">
        <f t="shared" si="669"/>
        <v>0</v>
      </c>
      <c r="AV658" s="108">
        <f t="shared" si="669"/>
        <v>0</v>
      </c>
      <c r="AW658" s="108">
        <f t="shared" si="669"/>
        <v>1903</v>
      </c>
      <c r="AX658" s="108">
        <f t="shared" si="669"/>
        <v>0</v>
      </c>
      <c r="AY658" s="108">
        <f t="shared" si="669"/>
        <v>0</v>
      </c>
      <c r="AZ658" s="108">
        <f t="shared" si="669"/>
        <v>0</v>
      </c>
      <c r="BA658" s="108">
        <f t="shared" si="669"/>
        <v>0</v>
      </c>
      <c r="BB658" s="108">
        <f t="shared" si="669"/>
        <v>1903</v>
      </c>
      <c r="BC658" s="108">
        <f t="shared" si="669"/>
        <v>0</v>
      </c>
    </row>
    <row r="659" spans="1:55" s="3" customFormat="1" ht="33">
      <c r="A659" s="128"/>
      <c r="B659" s="105" t="s">
        <v>328</v>
      </c>
      <c r="C659" s="106" t="s">
        <v>321</v>
      </c>
      <c r="D659" s="106" t="s">
        <v>324</v>
      </c>
      <c r="E659" s="111" t="s">
        <v>405</v>
      </c>
      <c r="F659" s="106" t="s">
        <v>329</v>
      </c>
      <c r="G659" s="108">
        <f>H659+I659</f>
        <v>973</v>
      </c>
      <c r="H659" s="108">
        <v>973</v>
      </c>
      <c r="I659" s="151"/>
      <c r="J659" s="112">
        <f>K659-G659</f>
        <v>3068</v>
      </c>
      <c r="K659" s="112">
        <v>4041</v>
      </c>
      <c r="L659" s="112"/>
      <c r="M659" s="112"/>
      <c r="N659" s="108">
        <v>4329</v>
      </c>
      <c r="O659" s="112"/>
      <c r="P659" s="112"/>
      <c r="Q659" s="112">
        <f>P659+N659</f>
        <v>4329</v>
      </c>
      <c r="R659" s="112">
        <f>O659</f>
        <v>0</v>
      </c>
      <c r="S659" s="112">
        <f>T659-Q659</f>
        <v>-2476</v>
      </c>
      <c r="T659" s="112">
        <v>1853</v>
      </c>
      <c r="U659" s="112">
        <f>R659</f>
        <v>0</v>
      </c>
      <c r="V659" s="112">
        <v>1853</v>
      </c>
      <c r="W659" s="112"/>
      <c r="X659" s="112"/>
      <c r="Y659" s="112">
        <f>W659+T659</f>
        <v>1853</v>
      </c>
      <c r="Z659" s="112">
        <f>X659+V659</f>
        <v>1853</v>
      </c>
      <c r="AA659" s="112"/>
      <c r="AB659" s="112"/>
      <c r="AC659" s="112">
        <f>AA659+Y659</f>
        <v>1853</v>
      </c>
      <c r="AD659" s="112">
        <f>AB659+Z659</f>
        <v>1853</v>
      </c>
      <c r="AE659" s="112"/>
      <c r="AF659" s="112"/>
      <c r="AG659" s="112"/>
      <c r="AH659" s="112">
        <f>AE659+AC659</f>
        <v>1853</v>
      </c>
      <c r="AI659" s="112"/>
      <c r="AJ659" s="112">
        <f>AG659+AD659</f>
        <v>1853</v>
      </c>
      <c r="AK659" s="142"/>
      <c r="AL659" s="142"/>
      <c r="AM659" s="112">
        <f>AK659+AH659</f>
        <v>1853</v>
      </c>
      <c r="AN659" s="112">
        <f>AI659</f>
        <v>0</v>
      </c>
      <c r="AO659" s="112">
        <f>AQ659-AM659</f>
        <v>50</v>
      </c>
      <c r="AP659" s="112">
        <f>AR659-AN659</f>
        <v>0</v>
      </c>
      <c r="AQ659" s="112">
        <v>1903</v>
      </c>
      <c r="AR659" s="112"/>
      <c r="AS659" s="142"/>
      <c r="AT659" s="112">
        <v>1903</v>
      </c>
      <c r="AU659" s="112"/>
      <c r="AV659" s="142"/>
      <c r="AW659" s="108">
        <f>AT659+AV659</f>
        <v>1903</v>
      </c>
      <c r="AX659" s="112">
        <f>AU659</f>
        <v>0</v>
      </c>
      <c r="AY659" s="124"/>
      <c r="AZ659" s="124"/>
      <c r="BA659" s="124"/>
      <c r="BB659" s="112">
        <f>AW659+AY659+AZ659+BA659</f>
        <v>1903</v>
      </c>
      <c r="BC659" s="109">
        <f>AX659+AY659</f>
        <v>0</v>
      </c>
    </row>
    <row r="660" spans="1:55" s="3" customFormat="1" ht="115.5">
      <c r="A660" s="128"/>
      <c r="B660" s="105" t="s">
        <v>233</v>
      </c>
      <c r="C660" s="106" t="s">
        <v>321</v>
      </c>
      <c r="D660" s="106" t="s">
        <v>324</v>
      </c>
      <c r="E660" s="107" t="s">
        <v>234</v>
      </c>
      <c r="F660" s="106"/>
      <c r="G660" s="108"/>
      <c r="H660" s="108"/>
      <c r="I660" s="151"/>
      <c r="J660" s="112"/>
      <c r="K660" s="112"/>
      <c r="L660" s="112"/>
      <c r="M660" s="112"/>
      <c r="N660" s="108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2"/>
      <c r="AD660" s="112"/>
      <c r="AE660" s="112"/>
      <c r="AF660" s="112"/>
      <c r="AG660" s="112"/>
      <c r="AH660" s="112"/>
      <c r="AI660" s="112"/>
      <c r="AJ660" s="112"/>
      <c r="AK660" s="142"/>
      <c r="AL660" s="142"/>
      <c r="AM660" s="112"/>
      <c r="AN660" s="112"/>
      <c r="AO660" s="112">
        <f>AO661</f>
        <v>92611</v>
      </c>
      <c r="AP660" s="112">
        <f>AP661</f>
        <v>0</v>
      </c>
      <c r="AQ660" s="112">
        <f>AQ661</f>
        <v>92611</v>
      </c>
      <c r="AR660" s="112">
        <f>AR661</f>
        <v>92611</v>
      </c>
      <c r="AS660" s="142"/>
      <c r="AT660" s="112">
        <f aca="true" t="shared" si="670" ref="AT660:BC660">AT661</f>
        <v>92611</v>
      </c>
      <c r="AU660" s="112">
        <f t="shared" si="670"/>
        <v>92611</v>
      </c>
      <c r="AV660" s="112">
        <f t="shared" si="670"/>
        <v>0</v>
      </c>
      <c r="AW660" s="112">
        <f t="shared" si="670"/>
        <v>92611</v>
      </c>
      <c r="AX660" s="112">
        <f t="shared" si="670"/>
        <v>92611</v>
      </c>
      <c r="AY660" s="112">
        <f t="shared" si="670"/>
        <v>0</v>
      </c>
      <c r="AZ660" s="112">
        <f t="shared" si="670"/>
        <v>0</v>
      </c>
      <c r="BA660" s="112">
        <f t="shared" si="670"/>
        <v>0</v>
      </c>
      <c r="BB660" s="112">
        <f t="shared" si="670"/>
        <v>92611</v>
      </c>
      <c r="BC660" s="112">
        <f t="shared" si="670"/>
        <v>92611</v>
      </c>
    </row>
    <row r="661" spans="1:55" s="3" customFormat="1" ht="33">
      <c r="A661" s="128"/>
      <c r="B661" s="105" t="s">
        <v>223</v>
      </c>
      <c r="C661" s="106" t="s">
        <v>321</v>
      </c>
      <c r="D661" s="106" t="s">
        <v>324</v>
      </c>
      <c r="E661" s="107" t="s">
        <v>234</v>
      </c>
      <c r="F661" s="106" t="s">
        <v>48</v>
      </c>
      <c r="G661" s="108"/>
      <c r="H661" s="108"/>
      <c r="I661" s="151"/>
      <c r="J661" s="112"/>
      <c r="K661" s="112"/>
      <c r="L661" s="112"/>
      <c r="M661" s="112"/>
      <c r="N661" s="108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2"/>
      <c r="AJ661" s="112"/>
      <c r="AK661" s="142"/>
      <c r="AL661" s="142"/>
      <c r="AM661" s="112"/>
      <c r="AN661" s="112"/>
      <c r="AO661" s="112">
        <f>AQ661-AM661</f>
        <v>92611</v>
      </c>
      <c r="AP661" s="112"/>
      <c r="AQ661" s="112">
        <f>AR661</f>
        <v>92611</v>
      </c>
      <c r="AR661" s="112">
        <v>92611</v>
      </c>
      <c r="AS661" s="142"/>
      <c r="AT661" s="112">
        <f>AU661</f>
        <v>92611</v>
      </c>
      <c r="AU661" s="112">
        <v>92611</v>
      </c>
      <c r="AV661" s="142"/>
      <c r="AW661" s="108">
        <f>AT661+AV661</f>
        <v>92611</v>
      </c>
      <c r="AX661" s="112">
        <f>AU661</f>
        <v>92611</v>
      </c>
      <c r="AY661" s="124"/>
      <c r="AZ661" s="124"/>
      <c r="BA661" s="124"/>
      <c r="BB661" s="112">
        <f>AW661+AY661+AZ661+BA661</f>
        <v>92611</v>
      </c>
      <c r="BC661" s="112">
        <f>AX661+AY661</f>
        <v>92611</v>
      </c>
    </row>
    <row r="662" spans="1:55" s="2" customFormat="1" ht="18.75" hidden="1">
      <c r="A662" s="120"/>
      <c r="B662" s="99" t="s">
        <v>375</v>
      </c>
      <c r="C662" s="100" t="s">
        <v>293</v>
      </c>
      <c r="D662" s="100" t="s">
        <v>321</v>
      </c>
      <c r="E662" s="101"/>
      <c r="F662" s="100"/>
      <c r="G662" s="102">
        <f aca="true" t="shared" si="671" ref="G662:X663">G663</f>
        <v>19352</v>
      </c>
      <c r="H662" s="102">
        <f t="shared" si="671"/>
        <v>19352</v>
      </c>
      <c r="I662" s="102">
        <f t="shared" si="671"/>
        <v>0</v>
      </c>
      <c r="J662" s="102">
        <f t="shared" si="671"/>
        <v>-19352</v>
      </c>
      <c r="K662" s="102">
        <f t="shared" si="671"/>
        <v>0</v>
      </c>
      <c r="L662" s="102">
        <f t="shared" si="671"/>
        <v>0</v>
      </c>
      <c r="M662" s="102"/>
      <c r="N662" s="102">
        <f t="shared" si="671"/>
        <v>0</v>
      </c>
      <c r="O662" s="102">
        <f t="shared" si="671"/>
        <v>0</v>
      </c>
      <c r="P662" s="102">
        <f t="shared" si="671"/>
        <v>0</v>
      </c>
      <c r="Q662" s="102">
        <f t="shared" si="671"/>
        <v>0</v>
      </c>
      <c r="R662" s="102">
        <f t="shared" si="671"/>
        <v>0</v>
      </c>
      <c r="S662" s="112"/>
      <c r="T662" s="102">
        <f t="shared" si="671"/>
        <v>0</v>
      </c>
      <c r="U662" s="102">
        <f t="shared" si="671"/>
        <v>0</v>
      </c>
      <c r="V662" s="102">
        <f t="shared" si="671"/>
        <v>0</v>
      </c>
      <c r="W662" s="102">
        <f t="shared" si="671"/>
        <v>0</v>
      </c>
      <c r="X662" s="102">
        <f t="shared" si="671"/>
        <v>0</v>
      </c>
      <c r="Y662" s="102">
        <f aca="true" t="shared" si="672" ref="W662:AJ663">Y663</f>
        <v>0</v>
      </c>
      <c r="Z662" s="102">
        <f t="shared" si="672"/>
        <v>0</v>
      </c>
      <c r="AA662" s="102">
        <f t="shared" si="672"/>
        <v>0</v>
      </c>
      <c r="AB662" s="102">
        <f t="shared" si="672"/>
        <v>0</v>
      </c>
      <c r="AC662" s="102">
        <f t="shared" si="672"/>
        <v>0</v>
      </c>
      <c r="AD662" s="102">
        <f t="shared" si="672"/>
        <v>0</v>
      </c>
      <c r="AE662" s="102">
        <f t="shared" si="672"/>
        <v>0</v>
      </c>
      <c r="AF662" s="102"/>
      <c r="AG662" s="102">
        <f t="shared" si="672"/>
        <v>0</v>
      </c>
      <c r="AH662" s="102">
        <f t="shared" si="672"/>
        <v>0</v>
      </c>
      <c r="AI662" s="102"/>
      <c r="AJ662" s="102">
        <f t="shared" si="672"/>
        <v>0</v>
      </c>
      <c r="AK662" s="136"/>
      <c r="AL662" s="136"/>
      <c r="AM662" s="153"/>
      <c r="AN662" s="153"/>
      <c r="AO662" s="170"/>
      <c r="AP662" s="170"/>
      <c r="AQ662" s="170"/>
      <c r="AR662" s="170"/>
      <c r="AS662" s="136"/>
      <c r="AT662" s="170"/>
      <c r="AU662" s="170"/>
      <c r="AV662" s="136"/>
      <c r="AW662" s="136"/>
      <c r="AX662" s="112">
        <f>AU662</f>
        <v>0</v>
      </c>
      <c r="AY662" s="137"/>
      <c r="AZ662" s="137"/>
      <c r="BA662" s="137"/>
      <c r="BB662" s="124"/>
      <c r="BC662" s="137"/>
    </row>
    <row r="663" spans="1:55" ht="33" hidden="1">
      <c r="A663" s="104"/>
      <c r="B663" s="105" t="s">
        <v>376</v>
      </c>
      <c r="C663" s="106" t="s">
        <v>293</v>
      </c>
      <c r="D663" s="106" t="s">
        <v>321</v>
      </c>
      <c r="E663" s="111" t="s">
        <v>7</v>
      </c>
      <c r="F663" s="106"/>
      <c r="G663" s="108">
        <f t="shared" si="671"/>
        <v>19352</v>
      </c>
      <c r="H663" s="108">
        <f t="shared" si="671"/>
        <v>19352</v>
      </c>
      <c r="I663" s="108">
        <f t="shared" si="671"/>
        <v>0</v>
      </c>
      <c r="J663" s="108">
        <f t="shared" si="671"/>
        <v>-19352</v>
      </c>
      <c r="K663" s="108">
        <f t="shared" si="671"/>
        <v>0</v>
      </c>
      <c r="L663" s="108">
        <f t="shared" si="671"/>
        <v>0</v>
      </c>
      <c r="M663" s="108"/>
      <c r="N663" s="108">
        <f t="shared" si="671"/>
        <v>0</v>
      </c>
      <c r="O663" s="108">
        <f t="shared" si="671"/>
        <v>0</v>
      </c>
      <c r="P663" s="108">
        <f t="shared" si="671"/>
        <v>0</v>
      </c>
      <c r="Q663" s="108">
        <f t="shared" si="671"/>
        <v>0</v>
      </c>
      <c r="R663" s="108">
        <f t="shared" si="671"/>
        <v>0</v>
      </c>
      <c r="S663" s="112"/>
      <c r="T663" s="108">
        <f t="shared" si="671"/>
        <v>0</v>
      </c>
      <c r="U663" s="108">
        <f t="shared" si="671"/>
        <v>0</v>
      </c>
      <c r="V663" s="108">
        <f t="shared" si="671"/>
        <v>0</v>
      </c>
      <c r="W663" s="108">
        <f t="shared" si="672"/>
        <v>0</v>
      </c>
      <c r="X663" s="108">
        <f t="shared" si="672"/>
        <v>0</v>
      </c>
      <c r="Y663" s="108">
        <f t="shared" si="672"/>
        <v>0</v>
      </c>
      <c r="Z663" s="108">
        <f t="shared" si="672"/>
        <v>0</v>
      </c>
      <c r="AA663" s="108">
        <f t="shared" si="672"/>
        <v>0</v>
      </c>
      <c r="AB663" s="108">
        <f t="shared" si="672"/>
        <v>0</v>
      </c>
      <c r="AC663" s="108">
        <f t="shared" si="672"/>
        <v>0</v>
      </c>
      <c r="AD663" s="108">
        <f t="shared" si="672"/>
        <v>0</v>
      </c>
      <c r="AE663" s="108">
        <f t="shared" si="672"/>
        <v>0</v>
      </c>
      <c r="AF663" s="108"/>
      <c r="AG663" s="108">
        <f t="shared" si="672"/>
        <v>0</v>
      </c>
      <c r="AH663" s="108">
        <f t="shared" si="672"/>
        <v>0</v>
      </c>
      <c r="AI663" s="108"/>
      <c r="AJ663" s="108">
        <f t="shared" si="672"/>
        <v>0</v>
      </c>
      <c r="AK663" s="113"/>
      <c r="AL663" s="113"/>
      <c r="AM663" s="125"/>
      <c r="AN663" s="125"/>
      <c r="AO663" s="126"/>
      <c r="AP663" s="126"/>
      <c r="AQ663" s="181"/>
      <c r="AR663" s="126"/>
      <c r="AS663" s="113"/>
      <c r="AT663" s="181"/>
      <c r="AU663" s="126"/>
      <c r="AV663" s="113"/>
      <c r="AW663" s="113"/>
      <c r="AX663" s="112">
        <f>AU663</f>
        <v>0</v>
      </c>
      <c r="AY663" s="115"/>
      <c r="AZ663" s="115"/>
      <c r="BA663" s="115"/>
      <c r="BB663" s="124"/>
      <c r="BC663" s="115"/>
    </row>
    <row r="664" spans="1:55" ht="16.5" hidden="1">
      <c r="A664" s="104"/>
      <c r="B664" s="105" t="s">
        <v>0</v>
      </c>
      <c r="C664" s="106" t="s">
        <v>293</v>
      </c>
      <c r="D664" s="106" t="s">
        <v>321</v>
      </c>
      <c r="E664" s="111" t="s">
        <v>7</v>
      </c>
      <c r="F664" s="106" t="s">
        <v>370</v>
      </c>
      <c r="G664" s="108">
        <f>H664+I664</f>
        <v>19352</v>
      </c>
      <c r="H664" s="108">
        <v>19352</v>
      </c>
      <c r="I664" s="108"/>
      <c r="J664" s="112">
        <f>K664-G664</f>
        <v>-19352</v>
      </c>
      <c r="K664" s="112"/>
      <c r="L664" s="112"/>
      <c r="M664" s="112"/>
      <c r="N664" s="108"/>
      <c r="O664" s="109"/>
      <c r="P664" s="112"/>
      <c r="Q664" s="112">
        <f>P664+N664</f>
        <v>0</v>
      </c>
      <c r="R664" s="112">
        <f>O664</f>
        <v>0</v>
      </c>
      <c r="S664" s="112"/>
      <c r="T664" s="112">
        <f aca="true" t="shared" si="673" ref="T664:Z664">Q664</f>
        <v>0</v>
      </c>
      <c r="U664" s="112">
        <f t="shared" si="673"/>
        <v>0</v>
      </c>
      <c r="V664" s="112">
        <f t="shared" si="673"/>
        <v>0</v>
      </c>
      <c r="W664" s="112">
        <f t="shared" si="673"/>
        <v>0</v>
      </c>
      <c r="X664" s="112">
        <f t="shared" si="673"/>
        <v>0</v>
      </c>
      <c r="Y664" s="112">
        <f t="shared" si="673"/>
        <v>0</v>
      </c>
      <c r="Z664" s="112">
        <f t="shared" si="673"/>
        <v>0</v>
      </c>
      <c r="AA664" s="112">
        <f>X664</f>
        <v>0</v>
      </c>
      <c r="AB664" s="112">
        <f>Y664</f>
        <v>0</v>
      </c>
      <c r="AC664" s="112">
        <f>Z664</f>
        <v>0</v>
      </c>
      <c r="AD664" s="112">
        <f>AA664</f>
        <v>0</v>
      </c>
      <c r="AE664" s="112">
        <f>AB664</f>
        <v>0</v>
      </c>
      <c r="AF664" s="112"/>
      <c r="AG664" s="112">
        <f>AC664</f>
        <v>0</v>
      </c>
      <c r="AH664" s="112">
        <f>AD664</f>
        <v>0</v>
      </c>
      <c r="AI664" s="112"/>
      <c r="AJ664" s="112">
        <f>AE664</f>
        <v>0</v>
      </c>
      <c r="AK664" s="113"/>
      <c r="AL664" s="113"/>
      <c r="AM664" s="125"/>
      <c r="AN664" s="125"/>
      <c r="AO664" s="126"/>
      <c r="AP664" s="126"/>
      <c r="AQ664" s="181"/>
      <c r="AR664" s="126"/>
      <c r="AS664" s="113"/>
      <c r="AT664" s="181"/>
      <c r="AU664" s="126"/>
      <c r="AV664" s="113"/>
      <c r="AW664" s="113"/>
      <c r="AX664" s="112">
        <f>AU664</f>
        <v>0</v>
      </c>
      <c r="AY664" s="115"/>
      <c r="AZ664" s="115"/>
      <c r="BA664" s="115"/>
      <c r="BB664" s="124"/>
      <c r="BC664" s="115"/>
    </row>
    <row r="665" spans="1:55" s="2" customFormat="1" ht="37.5">
      <c r="A665" s="120"/>
      <c r="B665" s="99" t="s">
        <v>371</v>
      </c>
      <c r="C665" s="100" t="s">
        <v>293</v>
      </c>
      <c r="D665" s="100" t="s">
        <v>322</v>
      </c>
      <c r="E665" s="101"/>
      <c r="F665" s="100"/>
      <c r="G665" s="102">
        <f aca="true" t="shared" si="674" ref="G665:X666">G666</f>
        <v>43934</v>
      </c>
      <c r="H665" s="102">
        <f t="shared" si="674"/>
        <v>43934</v>
      </c>
      <c r="I665" s="102">
        <f t="shared" si="674"/>
        <v>0</v>
      </c>
      <c r="J665" s="102">
        <f t="shared" si="674"/>
        <v>-21871</v>
      </c>
      <c r="K665" s="102">
        <f t="shared" si="674"/>
        <v>22063</v>
      </c>
      <c r="L665" s="102">
        <f t="shared" si="674"/>
        <v>0</v>
      </c>
      <c r="M665" s="102"/>
      <c r="N665" s="102">
        <f t="shared" si="674"/>
        <v>24207</v>
      </c>
      <c r="O665" s="102">
        <f t="shared" si="674"/>
        <v>0</v>
      </c>
      <c r="P665" s="102">
        <f t="shared" si="674"/>
        <v>0</v>
      </c>
      <c r="Q665" s="102">
        <f t="shared" si="674"/>
        <v>24207</v>
      </c>
      <c r="R665" s="102">
        <f t="shared" si="674"/>
        <v>0</v>
      </c>
      <c r="S665" s="102">
        <f aca="true" t="shared" si="675" ref="S665:Z665">S666+S668</f>
        <v>-4433</v>
      </c>
      <c r="T665" s="102">
        <f t="shared" si="675"/>
        <v>19774</v>
      </c>
      <c r="U665" s="102">
        <f t="shared" si="675"/>
        <v>0</v>
      </c>
      <c r="V665" s="102">
        <f t="shared" si="675"/>
        <v>19813</v>
      </c>
      <c r="W665" s="102">
        <f t="shared" si="675"/>
        <v>0</v>
      </c>
      <c r="X665" s="102">
        <f t="shared" si="675"/>
        <v>0</v>
      </c>
      <c r="Y665" s="102">
        <f t="shared" si="675"/>
        <v>19774</v>
      </c>
      <c r="Z665" s="102">
        <f t="shared" si="675"/>
        <v>19813</v>
      </c>
      <c r="AA665" s="102">
        <f aca="true" t="shared" si="676" ref="AA665:AJ665">AA666+AA668</f>
        <v>0</v>
      </c>
      <c r="AB665" s="102">
        <f t="shared" si="676"/>
        <v>0</v>
      </c>
      <c r="AC665" s="102">
        <f t="shared" si="676"/>
        <v>19774</v>
      </c>
      <c r="AD665" s="102">
        <f t="shared" si="676"/>
        <v>19813</v>
      </c>
      <c r="AE665" s="102">
        <f t="shared" si="676"/>
        <v>0</v>
      </c>
      <c r="AF665" s="102"/>
      <c r="AG665" s="102">
        <f t="shared" si="676"/>
        <v>0</v>
      </c>
      <c r="AH665" s="102">
        <f t="shared" si="676"/>
        <v>19774</v>
      </c>
      <c r="AI665" s="102"/>
      <c r="AJ665" s="102">
        <f t="shared" si="676"/>
        <v>19813</v>
      </c>
      <c r="AK665" s="102">
        <f aca="true" t="shared" si="677" ref="AK665:AR665">AK666+AK668</f>
        <v>0</v>
      </c>
      <c r="AL665" s="102">
        <f t="shared" si="677"/>
        <v>0</v>
      </c>
      <c r="AM665" s="102">
        <f t="shared" si="677"/>
        <v>19774</v>
      </c>
      <c r="AN665" s="102">
        <f t="shared" si="677"/>
        <v>0</v>
      </c>
      <c r="AO665" s="102">
        <f t="shared" si="677"/>
        <v>9653</v>
      </c>
      <c r="AP665" s="102">
        <f t="shared" si="677"/>
        <v>0</v>
      </c>
      <c r="AQ665" s="102">
        <f t="shared" si="677"/>
        <v>29427</v>
      </c>
      <c r="AR665" s="102">
        <f t="shared" si="677"/>
        <v>0</v>
      </c>
      <c r="AS665" s="136"/>
      <c r="AT665" s="102">
        <f aca="true" t="shared" si="678" ref="AT665:BC665">AT666+AT668</f>
        <v>29427</v>
      </c>
      <c r="AU665" s="102">
        <f t="shared" si="678"/>
        <v>0</v>
      </c>
      <c r="AV665" s="102">
        <f t="shared" si="678"/>
        <v>0</v>
      </c>
      <c r="AW665" s="102">
        <f t="shared" si="678"/>
        <v>29427</v>
      </c>
      <c r="AX665" s="102">
        <f t="shared" si="678"/>
        <v>0</v>
      </c>
      <c r="AY665" s="102">
        <f t="shared" si="678"/>
        <v>0</v>
      </c>
      <c r="AZ665" s="102">
        <f t="shared" si="678"/>
        <v>0</v>
      </c>
      <c r="BA665" s="102">
        <f t="shared" si="678"/>
        <v>0</v>
      </c>
      <c r="BB665" s="102">
        <f t="shared" si="678"/>
        <v>29427</v>
      </c>
      <c r="BC665" s="102">
        <f t="shared" si="678"/>
        <v>0</v>
      </c>
    </row>
    <row r="666" spans="1:55" ht="16.5" hidden="1">
      <c r="A666" s="104"/>
      <c r="B666" s="105" t="s">
        <v>377</v>
      </c>
      <c r="C666" s="106" t="s">
        <v>293</v>
      </c>
      <c r="D666" s="106" t="s">
        <v>322</v>
      </c>
      <c r="E666" s="111" t="s">
        <v>451</v>
      </c>
      <c r="F666" s="106"/>
      <c r="G666" s="108">
        <f t="shared" si="674"/>
        <v>43934</v>
      </c>
      <c r="H666" s="108">
        <f t="shared" si="674"/>
        <v>43934</v>
      </c>
      <c r="I666" s="108">
        <f t="shared" si="674"/>
        <v>0</v>
      </c>
      <c r="J666" s="108">
        <f t="shared" si="674"/>
        <v>-21871</v>
      </c>
      <c r="K666" s="108">
        <f t="shared" si="674"/>
        <v>22063</v>
      </c>
      <c r="L666" s="108">
        <f t="shared" si="674"/>
        <v>0</v>
      </c>
      <c r="M666" s="108"/>
      <c r="N666" s="108">
        <f t="shared" si="674"/>
        <v>24207</v>
      </c>
      <c r="O666" s="108">
        <f t="shared" si="674"/>
        <v>0</v>
      </c>
      <c r="P666" s="108">
        <f t="shared" si="674"/>
        <v>0</v>
      </c>
      <c r="Q666" s="108">
        <f t="shared" si="674"/>
        <v>24207</v>
      </c>
      <c r="R666" s="108">
        <f t="shared" si="674"/>
        <v>0</v>
      </c>
      <c r="S666" s="108">
        <f>S667</f>
        <v>-24207</v>
      </c>
      <c r="T666" s="108">
        <f t="shared" si="674"/>
        <v>0</v>
      </c>
      <c r="U666" s="108">
        <f t="shared" si="674"/>
        <v>0</v>
      </c>
      <c r="V666" s="108">
        <f t="shared" si="674"/>
        <v>0</v>
      </c>
      <c r="W666" s="108">
        <f t="shared" si="674"/>
        <v>0</v>
      </c>
      <c r="X666" s="108">
        <f t="shared" si="674"/>
        <v>0</v>
      </c>
      <c r="Y666" s="108">
        <f aca="true" t="shared" si="679" ref="Y666:AR666">Y667</f>
        <v>0</v>
      </c>
      <c r="Z666" s="108">
        <f t="shared" si="679"/>
        <v>0</v>
      </c>
      <c r="AA666" s="108">
        <f t="shared" si="679"/>
        <v>0</v>
      </c>
      <c r="AB666" s="108">
        <f t="shared" si="679"/>
        <v>0</v>
      </c>
      <c r="AC666" s="108">
        <f t="shared" si="679"/>
        <v>0</v>
      </c>
      <c r="AD666" s="108">
        <f t="shared" si="679"/>
        <v>0</v>
      </c>
      <c r="AE666" s="108">
        <f t="shared" si="679"/>
        <v>0</v>
      </c>
      <c r="AF666" s="108"/>
      <c r="AG666" s="108">
        <f t="shared" si="679"/>
        <v>0</v>
      </c>
      <c r="AH666" s="108">
        <f t="shared" si="679"/>
        <v>0</v>
      </c>
      <c r="AI666" s="108"/>
      <c r="AJ666" s="108">
        <f t="shared" si="679"/>
        <v>0</v>
      </c>
      <c r="AK666" s="108">
        <f t="shared" si="679"/>
        <v>0</v>
      </c>
      <c r="AL666" s="108">
        <f t="shared" si="679"/>
        <v>0</v>
      </c>
      <c r="AM666" s="108">
        <f t="shared" si="679"/>
        <v>0</v>
      </c>
      <c r="AN666" s="108">
        <f t="shared" si="679"/>
        <v>0</v>
      </c>
      <c r="AO666" s="108">
        <f t="shared" si="679"/>
        <v>0</v>
      </c>
      <c r="AP666" s="108">
        <f t="shared" si="679"/>
        <v>0</v>
      </c>
      <c r="AQ666" s="108">
        <f t="shared" si="679"/>
        <v>0</v>
      </c>
      <c r="AR666" s="108">
        <f t="shared" si="679"/>
        <v>0</v>
      </c>
      <c r="AS666" s="113"/>
      <c r="AT666" s="108">
        <f aca="true" t="shared" si="680" ref="AT666:BC666">AT667</f>
        <v>0</v>
      </c>
      <c r="AU666" s="108">
        <f t="shared" si="680"/>
        <v>0</v>
      </c>
      <c r="AV666" s="108">
        <f t="shared" si="680"/>
        <v>0</v>
      </c>
      <c r="AW666" s="108">
        <f t="shared" si="680"/>
        <v>0</v>
      </c>
      <c r="AX666" s="108">
        <f t="shared" si="680"/>
        <v>0</v>
      </c>
      <c r="AY666" s="108">
        <f t="shared" si="680"/>
        <v>0</v>
      </c>
      <c r="AZ666" s="108">
        <f t="shared" si="680"/>
        <v>0</v>
      </c>
      <c r="BA666" s="108">
        <f t="shared" si="680"/>
        <v>0</v>
      </c>
      <c r="BB666" s="108">
        <f t="shared" si="680"/>
        <v>0</v>
      </c>
      <c r="BC666" s="108">
        <f t="shared" si="680"/>
        <v>0</v>
      </c>
    </row>
    <row r="667" spans="1:55" ht="33" hidden="1">
      <c r="A667" s="104"/>
      <c r="B667" s="105" t="s">
        <v>328</v>
      </c>
      <c r="C667" s="106" t="s">
        <v>293</v>
      </c>
      <c r="D667" s="106" t="s">
        <v>322</v>
      </c>
      <c r="E667" s="111" t="s">
        <v>451</v>
      </c>
      <c r="F667" s="106" t="s">
        <v>329</v>
      </c>
      <c r="G667" s="108">
        <f>H667+I667</f>
        <v>43934</v>
      </c>
      <c r="H667" s="108">
        <f>26434+17500</f>
        <v>43934</v>
      </c>
      <c r="I667" s="108"/>
      <c r="J667" s="112">
        <f>K667-G667</f>
        <v>-21871</v>
      </c>
      <c r="K667" s="112">
        <v>22063</v>
      </c>
      <c r="L667" s="112"/>
      <c r="M667" s="112"/>
      <c r="N667" s="108">
        <v>24207</v>
      </c>
      <c r="O667" s="109"/>
      <c r="P667" s="112"/>
      <c r="Q667" s="112">
        <f>P667+N667</f>
        <v>24207</v>
      </c>
      <c r="R667" s="112">
        <f>O667</f>
        <v>0</v>
      </c>
      <c r="S667" s="112">
        <f>T667-Q667</f>
        <v>-24207</v>
      </c>
      <c r="T667" s="112"/>
      <c r="U667" s="112">
        <f>R667</f>
        <v>0</v>
      </c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  <c r="AL667" s="112"/>
      <c r="AM667" s="112"/>
      <c r="AN667" s="112"/>
      <c r="AO667" s="112"/>
      <c r="AP667" s="112"/>
      <c r="AQ667" s="112"/>
      <c r="AR667" s="112"/>
      <c r="AS667" s="113"/>
      <c r="AT667" s="112"/>
      <c r="AU667" s="112"/>
      <c r="AV667" s="112"/>
      <c r="AW667" s="112"/>
      <c r="AX667" s="112"/>
      <c r="AY667" s="112"/>
      <c r="AZ667" s="112"/>
      <c r="BA667" s="112"/>
      <c r="BB667" s="112"/>
      <c r="BC667" s="112"/>
    </row>
    <row r="668" spans="1:55" ht="16.5">
      <c r="A668" s="104"/>
      <c r="B668" s="105" t="s">
        <v>377</v>
      </c>
      <c r="C668" s="106" t="s">
        <v>293</v>
      </c>
      <c r="D668" s="106" t="s">
        <v>322</v>
      </c>
      <c r="E668" s="111" t="s">
        <v>63</v>
      </c>
      <c r="F668" s="106"/>
      <c r="G668" s="108"/>
      <c r="H668" s="108"/>
      <c r="I668" s="108"/>
      <c r="J668" s="112"/>
      <c r="K668" s="112"/>
      <c r="L668" s="112"/>
      <c r="M668" s="112"/>
      <c r="N668" s="108"/>
      <c r="O668" s="109"/>
      <c r="P668" s="112"/>
      <c r="Q668" s="112"/>
      <c r="R668" s="112"/>
      <c r="S668" s="112">
        <f aca="true" t="shared" si="681" ref="S668:AR668">S669</f>
        <v>19774</v>
      </c>
      <c r="T668" s="112">
        <f t="shared" si="681"/>
        <v>19774</v>
      </c>
      <c r="U668" s="112">
        <f t="shared" si="681"/>
        <v>0</v>
      </c>
      <c r="V668" s="112">
        <f t="shared" si="681"/>
        <v>19813</v>
      </c>
      <c r="W668" s="112">
        <f t="shared" si="681"/>
        <v>0</v>
      </c>
      <c r="X668" s="112">
        <f t="shared" si="681"/>
        <v>0</v>
      </c>
      <c r="Y668" s="112">
        <f t="shared" si="681"/>
        <v>19774</v>
      </c>
      <c r="Z668" s="112">
        <f t="shared" si="681"/>
        <v>19813</v>
      </c>
      <c r="AA668" s="112">
        <f t="shared" si="681"/>
        <v>0</v>
      </c>
      <c r="AB668" s="112">
        <f t="shared" si="681"/>
        <v>0</v>
      </c>
      <c r="AC668" s="112">
        <f t="shared" si="681"/>
        <v>19774</v>
      </c>
      <c r="AD668" s="112">
        <f t="shared" si="681"/>
        <v>19813</v>
      </c>
      <c r="AE668" s="112">
        <f t="shared" si="681"/>
        <v>0</v>
      </c>
      <c r="AF668" s="112"/>
      <c r="AG668" s="112">
        <f t="shared" si="681"/>
        <v>0</v>
      </c>
      <c r="AH668" s="112">
        <f t="shared" si="681"/>
        <v>19774</v>
      </c>
      <c r="AI668" s="112"/>
      <c r="AJ668" s="112">
        <f t="shared" si="681"/>
        <v>19813</v>
      </c>
      <c r="AK668" s="112">
        <f t="shared" si="681"/>
        <v>0</v>
      </c>
      <c r="AL668" s="112">
        <f t="shared" si="681"/>
        <v>0</v>
      </c>
      <c r="AM668" s="112">
        <f t="shared" si="681"/>
        <v>19774</v>
      </c>
      <c r="AN668" s="112">
        <f t="shared" si="681"/>
        <v>0</v>
      </c>
      <c r="AO668" s="112">
        <f t="shared" si="681"/>
        <v>9653</v>
      </c>
      <c r="AP668" s="112">
        <f t="shared" si="681"/>
        <v>0</v>
      </c>
      <c r="AQ668" s="112">
        <f t="shared" si="681"/>
        <v>29427</v>
      </c>
      <c r="AR668" s="112">
        <f t="shared" si="681"/>
        <v>0</v>
      </c>
      <c r="AS668" s="113"/>
      <c r="AT668" s="112">
        <f aca="true" t="shared" si="682" ref="AT668:BC668">AT669</f>
        <v>29427</v>
      </c>
      <c r="AU668" s="112">
        <f t="shared" si="682"/>
        <v>0</v>
      </c>
      <c r="AV668" s="112">
        <f t="shared" si="682"/>
        <v>0</v>
      </c>
      <c r="AW668" s="112">
        <f t="shared" si="682"/>
        <v>29427</v>
      </c>
      <c r="AX668" s="112">
        <f t="shared" si="682"/>
        <v>0</v>
      </c>
      <c r="AY668" s="112">
        <f t="shared" si="682"/>
        <v>0</v>
      </c>
      <c r="AZ668" s="112">
        <f t="shared" si="682"/>
        <v>0</v>
      </c>
      <c r="BA668" s="112">
        <f t="shared" si="682"/>
        <v>0</v>
      </c>
      <c r="BB668" s="112">
        <f t="shared" si="682"/>
        <v>29427</v>
      </c>
      <c r="BC668" s="112">
        <f t="shared" si="682"/>
        <v>0</v>
      </c>
    </row>
    <row r="669" spans="1:55" ht="33">
      <c r="A669" s="104"/>
      <c r="B669" s="105" t="s">
        <v>328</v>
      </c>
      <c r="C669" s="106" t="s">
        <v>293</v>
      </c>
      <c r="D669" s="106" t="s">
        <v>322</v>
      </c>
      <c r="E669" s="111" t="s">
        <v>63</v>
      </c>
      <c r="F669" s="106" t="s">
        <v>329</v>
      </c>
      <c r="G669" s="108"/>
      <c r="H669" s="108"/>
      <c r="I669" s="108"/>
      <c r="J669" s="112"/>
      <c r="K669" s="112"/>
      <c r="L669" s="112"/>
      <c r="M669" s="112"/>
      <c r="N669" s="108"/>
      <c r="O669" s="109"/>
      <c r="P669" s="112"/>
      <c r="Q669" s="112"/>
      <c r="R669" s="112"/>
      <c r="S669" s="112">
        <f>T669-Q669</f>
        <v>19774</v>
      </c>
      <c r="T669" s="112">
        <v>19774</v>
      </c>
      <c r="U669" s="112"/>
      <c r="V669" s="112">
        <v>19813</v>
      </c>
      <c r="W669" s="112"/>
      <c r="X669" s="112"/>
      <c r="Y669" s="112">
        <f>W669+T669</f>
        <v>19774</v>
      </c>
      <c r="Z669" s="112">
        <f>X669+V669</f>
        <v>19813</v>
      </c>
      <c r="AA669" s="112"/>
      <c r="AB669" s="112"/>
      <c r="AC669" s="112">
        <f>AA669+Y669</f>
        <v>19774</v>
      </c>
      <c r="AD669" s="112">
        <f>AB669+Z669</f>
        <v>19813</v>
      </c>
      <c r="AE669" s="112"/>
      <c r="AF669" s="112"/>
      <c r="AG669" s="112"/>
      <c r="AH669" s="112">
        <f>AE669+AC669</f>
        <v>19774</v>
      </c>
      <c r="AI669" s="112"/>
      <c r="AJ669" s="112">
        <f>AG669+AD669</f>
        <v>19813</v>
      </c>
      <c r="AK669" s="113"/>
      <c r="AL669" s="113"/>
      <c r="AM669" s="112">
        <f>AK669+AH669</f>
        <v>19774</v>
      </c>
      <c r="AN669" s="112">
        <f>AI669</f>
        <v>0</v>
      </c>
      <c r="AO669" s="112">
        <f>AQ669-AM669</f>
        <v>9653</v>
      </c>
      <c r="AP669" s="112">
        <f>AR669-AN669</f>
        <v>0</v>
      </c>
      <c r="AQ669" s="112">
        <f>28829+598</f>
        <v>29427</v>
      </c>
      <c r="AR669" s="112"/>
      <c r="AS669" s="113"/>
      <c r="AT669" s="112">
        <f>28829+598</f>
        <v>29427</v>
      </c>
      <c r="AU669" s="112"/>
      <c r="AV669" s="113"/>
      <c r="AW669" s="108">
        <f>AT669+AV669</f>
        <v>29427</v>
      </c>
      <c r="AX669" s="112">
        <f>AU669</f>
        <v>0</v>
      </c>
      <c r="AY669" s="115"/>
      <c r="AZ669" s="115"/>
      <c r="BA669" s="115"/>
      <c r="BB669" s="112">
        <f>AW669+AY669+AZ669+BA669</f>
        <v>29427</v>
      </c>
      <c r="BC669" s="109">
        <f>AX669+AY669</f>
        <v>0</v>
      </c>
    </row>
    <row r="670" spans="1:55" s="2" customFormat="1" ht="37.5">
      <c r="A670" s="120"/>
      <c r="B670" s="99" t="s">
        <v>369</v>
      </c>
      <c r="C670" s="100" t="s">
        <v>293</v>
      </c>
      <c r="D670" s="100" t="s">
        <v>323</v>
      </c>
      <c r="E670" s="101"/>
      <c r="F670" s="100"/>
      <c r="G670" s="102">
        <f aca="true" t="shared" si="683" ref="G670:N670">G671+G674</f>
        <v>53494</v>
      </c>
      <c r="H670" s="102">
        <f t="shared" si="683"/>
        <v>53494</v>
      </c>
      <c r="I670" s="102">
        <f t="shared" si="683"/>
        <v>0</v>
      </c>
      <c r="J670" s="102">
        <f t="shared" si="683"/>
        <v>-43344</v>
      </c>
      <c r="K670" s="102">
        <f t="shared" si="683"/>
        <v>10150</v>
      </c>
      <c r="L670" s="102">
        <f t="shared" si="683"/>
        <v>0</v>
      </c>
      <c r="M670" s="102"/>
      <c r="N670" s="102">
        <f t="shared" si="683"/>
        <v>10150</v>
      </c>
      <c r="O670" s="102">
        <f aca="true" t="shared" si="684" ref="O670:V670">O671+O674</f>
        <v>0</v>
      </c>
      <c r="P670" s="102">
        <f t="shared" si="684"/>
        <v>0</v>
      </c>
      <c r="Q670" s="102">
        <f t="shared" si="684"/>
        <v>10150</v>
      </c>
      <c r="R670" s="102">
        <f t="shared" si="684"/>
        <v>0</v>
      </c>
      <c r="S670" s="102">
        <f t="shared" si="684"/>
        <v>-600</v>
      </c>
      <c r="T670" s="102">
        <f t="shared" si="684"/>
        <v>9550</v>
      </c>
      <c r="U670" s="102">
        <f t="shared" si="684"/>
        <v>0</v>
      </c>
      <c r="V670" s="102">
        <f t="shared" si="684"/>
        <v>9550</v>
      </c>
      <c r="W670" s="102">
        <f aca="true" t="shared" si="685" ref="W670:AD670">W671+W674</f>
        <v>0</v>
      </c>
      <c r="X670" s="102">
        <f t="shared" si="685"/>
        <v>0</v>
      </c>
      <c r="Y670" s="102">
        <f t="shared" si="685"/>
        <v>9550</v>
      </c>
      <c r="Z670" s="102">
        <f t="shared" si="685"/>
        <v>9550</v>
      </c>
      <c r="AA670" s="102">
        <f t="shared" si="685"/>
        <v>0</v>
      </c>
      <c r="AB670" s="102">
        <f t="shared" si="685"/>
        <v>0</v>
      </c>
      <c r="AC670" s="102">
        <f t="shared" si="685"/>
        <v>9550</v>
      </c>
      <c r="AD670" s="102">
        <f t="shared" si="685"/>
        <v>9550</v>
      </c>
      <c r="AE670" s="102">
        <f>AE671+AE674</f>
        <v>0</v>
      </c>
      <c r="AF670" s="102"/>
      <c r="AG670" s="102">
        <f>AG671+AG674</f>
        <v>0</v>
      </c>
      <c r="AH670" s="102">
        <f>AH671+AH674</f>
        <v>9550</v>
      </c>
      <c r="AI670" s="102"/>
      <c r="AJ670" s="102">
        <f aca="true" t="shared" si="686" ref="AJ670:AO670">AJ671+AJ674</f>
        <v>9550</v>
      </c>
      <c r="AK670" s="102">
        <f t="shared" si="686"/>
        <v>0</v>
      </c>
      <c r="AL670" s="102">
        <f t="shared" si="686"/>
        <v>0</v>
      </c>
      <c r="AM670" s="102">
        <f t="shared" si="686"/>
        <v>9550</v>
      </c>
      <c r="AN670" s="102">
        <f t="shared" si="686"/>
        <v>0</v>
      </c>
      <c r="AO670" s="102">
        <f t="shared" si="686"/>
        <v>0</v>
      </c>
      <c r="AP670" s="102">
        <f>AP671+AP674</f>
        <v>0</v>
      </c>
      <c r="AQ670" s="102">
        <f>AQ671+AQ674</f>
        <v>9550</v>
      </c>
      <c r="AR670" s="102">
        <f>AR671+AR674</f>
        <v>0</v>
      </c>
      <c r="AS670" s="136"/>
      <c r="AT670" s="102">
        <f aca="true" t="shared" si="687" ref="AT670:BC670">AT671+AT674</f>
        <v>9550</v>
      </c>
      <c r="AU670" s="102">
        <f t="shared" si="687"/>
        <v>0</v>
      </c>
      <c r="AV670" s="102">
        <f t="shared" si="687"/>
        <v>0</v>
      </c>
      <c r="AW670" s="102">
        <f t="shared" si="687"/>
        <v>9550</v>
      </c>
      <c r="AX670" s="102">
        <f t="shared" si="687"/>
        <v>0</v>
      </c>
      <c r="AY670" s="102">
        <f t="shared" si="687"/>
        <v>0</v>
      </c>
      <c r="AZ670" s="102">
        <f t="shared" si="687"/>
        <v>0</v>
      </c>
      <c r="BA670" s="102">
        <f t="shared" si="687"/>
        <v>0</v>
      </c>
      <c r="BB670" s="102">
        <f t="shared" si="687"/>
        <v>9550</v>
      </c>
      <c r="BC670" s="102">
        <f t="shared" si="687"/>
        <v>0</v>
      </c>
    </row>
    <row r="671" spans="1:55" ht="16.5">
      <c r="A671" s="104"/>
      <c r="B671" s="105" t="s">
        <v>378</v>
      </c>
      <c r="C671" s="106" t="s">
        <v>293</v>
      </c>
      <c r="D671" s="106" t="s">
        <v>323</v>
      </c>
      <c r="E671" s="111" t="s">
        <v>456</v>
      </c>
      <c r="F671" s="106"/>
      <c r="G671" s="108">
        <f aca="true" t="shared" si="688" ref="G671:N671">G673+G672</f>
        <v>10132</v>
      </c>
      <c r="H671" s="108">
        <f t="shared" si="688"/>
        <v>10132</v>
      </c>
      <c r="I671" s="108">
        <f t="shared" si="688"/>
        <v>0</v>
      </c>
      <c r="J671" s="108">
        <f t="shared" si="688"/>
        <v>18</v>
      </c>
      <c r="K671" s="108">
        <f t="shared" si="688"/>
        <v>10150</v>
      </c>
      <c r="L671" s="108">
        <f t="shared" si="688"/>
        <v>0</v>
      </c>
      <c r="M671" s="108"/>
      <c r="N671" s="108">
        <f t="shared" si="688"/>
        <v>10150</v>
      </c>
      <c r="O671" s="108">
        <f aca="true" t="shared" si="689" ref="O671:V671">O673+O672</f>
        <v>0</v>
      </c>
      <c r="P671" s="108">
        <f t="shared" si="689"/>
        <v>0</v>
      </c>
      <c r="Q671" s="108">
        <f t="shared" si="689"/>
        <v>10150</v>
      </c>
      <c r="R671" s="108">
        <f t="shared" si="689"/>
        <v>0</v>
      </c>
      <c r="S671" s="108">
        <f t="shared" si="689"/>
        <v>-600</v>
      </c>
      <c r="T671" s="108">
        <f t="shared" si="689"/>
        <v>9550</v>
      </c>
      <c r="U671" s="108">
        <f t="shared" si="689"/>
        <v>0</v>
      </c>
      <c r="V671" s="108">
        <f t="shared" si="689"/>
        <v>9550</v>
      </c>
      <c r="W671" s="108">
        <f aca="true" t="shared" si="690" ref="W671:AD671">W673+W672</f>
        <v>0</v>
      </c>
      <c r="X671" s="108">
        <f t="shared" si="690"/>
        <v>0</v>
      </c>
      <c r="Y671" s="108">
        <f t="shared" si="690"/>
        <v>9550</v>
      </c>
      <c r="Z671" s="108">
        <f t="shared" si="690"/>
        <v>9550</v>
      </c>
      <c r="AA671" s="108">
        <f t="shared" si="690"/>
        <v>0</v>
      </c>
      <c r="AB671" s="108">
        <f t="shared" si="690"/>
        <v>0</v>
      </c>
      <c r="AC671" s="108">
        <f t="shared" si="690"/>
        <v>9550</v>
      </c>
      <c r="AD671" s="108">
        <f t="shared" si="690"/>
        <v>9550</v>
      </c>
      <c r="AE671" s="108">
        <f>AE673+AE672</f>
        <v>0</v>
      </c>
      <c r="AF671" s="108"/>
      <c r="AG671" s="108">
        <f>AG673+AG672</f>
        <v>0</v>
      </c>
      <c r="AH671" s="108">
        <f>AH673+AH672</f>
        <v>9550</v>
      </c>
      <c r="AI671" s="108"/>
      <c r="AJ671" s="108">
        <f aca="true" t="shared" si="691" ref="AJ671:AO671">AJ673+AJ672</f>
        <v>9550</v>
      </c>
      <c r="AK671" s="108">
        <f t="shared" si="691"/>
        <v>0</v>
      </c>
      <c r="AL671" s="108">
        <f t="shared" si="691"/>
        <v>0</v>
      </c>
      <c r="AM671" s="108">
        <f t="shared" si="691"/>
        <v>9550</v>
      </c>
      <c r="AN671" s="108">
        <f t="shared" si="691"/>
        <v>0</v>
      </c>
      <c r="AO671" s="108">
        <f t="shared" si="691"/>
        <v>0</v>
      </c>
      <c r="AP671" s="108">
        <f>AP673+AP672</f>
        <v>0</v>
      </c>
      <c r="AQ671" s="108">
        <f>AQ673+AQ672</f>
        <v>9550</v>
      </c>
      <c r="AR671" s="108">
        <f>AR673+AR672</f>
        <v>0</v>
      </c>
      <c r="AS671" s="113"/>
      <c r="AT671" s="108">
        <f aca="true" t="shared" si="692" ref="AT671:BC671">AT673+AT672</f>
        <v>9550</v>
      </c>
      <c r="AU671" s="108">
        <f t="shared" si="692"/>
        <v>0</v>
      </c>
      <c r="AV671" s="108">
        <f t="shared" si="692"/>
        <v>0</v>
      </c>
      <c r="AW671" s="108">
        <f t="shared" si="692"/>
        <v>9550</v>
      </c>
      <c r="AX671" s="108">
        <f t="shared" si="692"/>
        <v>0</v>
      </c>
      <c r="AY671" s="108">
        <f t="shared" si="692"/>
        <v>0</v>
      </c>
      <c r="AZ671" s="108">
        <f t="shared" si="692"/>
        <v>0</v>
      </c>
      <c r="BA671" s="108">
        <f t="shared" si="692"/>
        <v>0</v>
      </c>
      <c r="BB671" s="108">
        <f t="shared" si="692"/>
        <v>9550</v>
      </c>
      <c r="BC671" s="108">
        <f t="shared" si="692"/>
        <v>0</v>
      </c>
    </row>
    <row r="672" spans="1:55" ht="66" hidden="1">
      <c r="A672" s="104"/>
      <c r="B672" s="105" t="s">
        <v>332</v>
      </c>
      <c r="C672" s="106" t="s">
        <v>293</v>
      </c>
      <c r="D672" s="106" t="s">
        <v>323</v>
      </c>
      <c r="E672" s="111" t="s">
        <v>456</v>
      </c>
      <c r="F672" s="106" t="s">
        <v>333</v>
      </c>
      <c r="G672" s="108">
        <f>H672+I672</f>
        <v>760</v>
      </c>
      <c r="H672" s="108">
        <v>760</v>
      </c>
      <c r="I672" s="108"/>
      <c r="J672" s="112">
        <f>K672-G672</f>
        <v>-160</v>
      </c>
      <c r="K672" s="112">
        <v>600</v>
      </c>
      <c r="L672" s="112"/>
      <c r="M672" s="112"/>
      <c r="N672" s="108">
        <v>600</v>
      </c>
      <c r="O672" s="109"/>
      <c r="P672" s="112"/>
      <c r="Q672" s="112">
        <f>P672+N672</f>
        <v>600</v>
      </c>
      <c r="R672" s="112">
        <f>O672</f>
        <v>0</v>
      </c>
      <c r="S672" s="112">
        <f>T672-Q672</f>
        <v>-600</v>
      </c>
      <c r="T672" s="112"/>
      <c r="U672" s="112">
        <f>R672</f>
        <v>0</v>
      </c>
      <c r="V672" s="112"/>
      <c r="W672" s="112"/>
      <c r="X672" s="112"/>
      <c r="Y672" s="112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2"/>
      <c r="AJ672" s="112"/>
      <c r="AK672" s="113"/>
      <c r="AL672" s="113"/>
      <c r="AM672" s="124"/>
      <c r="AN672" s="124"/>
      <c r="AO672" s="112"/>
      <c r="AP672" s="112"/>
      <c r="AQ672" s="112"/>
      <c r="AR672" s="112"/>
      <c r="AS672" s="113"/>
      <c r="AT672" s="112"/>
      <c r="AU672" s="112"/>
      <c r="AV672" s="113"/>
      <c r="AW672" s="113"/>
      <c r="AX672" s="112">
        <f>AU672</f>
        <v>0</v>
      </c>
      <c r="AY672" s="115"/>
      <c r="AZ672" s="115"/>
      <c r="BA672" s="115"/>
      <c r="BB672" s="124"/>
      <c r="BC672" s="115"/>
    </row>
    <row r="673" spans="1:55" ht="16.5">
      <c r="A673" s="104"/>
      <c r="B673" s="105" t="s">
        <v>0</v>
      </c>
      <c r="C673" s="106" t="s">
        <v>293</v>
      </c>
      <c r="D673" s="106" t="s">
        <v>323</v>
      </c>
      <c r="E673" s="111" t="s">
        <v>456</v>
      </c>
      <c r="F673" s="106" t="s">
        <v>370</v>
      </c>
      <c r="G673" s="108">
        <f>H673+I673</f>
        <v>9372</v>
      </c>
      <c r="H673" s="108">
        <f>9372</f>
        <v>9372</v>
      </c>
      <c r="I673" s="108"/>
      <c r="J673" s="112">
        <f>K673-G673</f>
        <v>178</v>
      </c>
      <c r="K673" s="112">
        <v>9550</v>
      </c>
      <c r="L673" s="112"/>
      <c r="M673" s="112"/>
      <c r="N673" s="108">
        <v>9550</v>
      </c>
      <c r="O673" s="109"/>
      <c r="P673" s="112"/>
      <c r="Q673" s="112">
        <f>P673+N673</f>
        <v>9550</v>
      </c>
      <c r="R673" s="112">
        <f>O673</f>
        <v>0</v>
      </c>
      <c r="S673" s="112"/>
      <c r="T673" s="112">
        <v>9550</v>
      </c>
      <c r="U673" s="112">
        <f>R673</f>
        <v>0</v>
      </c>
      <c r="V673" s="112">
        <v>9550</v>
      </c>
      <c r="W673" s="112"/>
      <c r="X673" s="112"/>
      <c r="Y673" s="112">
        <f>W673+T673</f>
        <v>9550</v>
      </c>
      <c r="Z673" s="112">
        <f>X673+V673</f>
        <v>9550</v>
      </c>
      <c r="AA673" s="112"/>
      <c r="AB673" s="112"/>
      <c r="AC673" s="112">
        <f>AA673+Y673</f>
        <v>9550</v>
      </c>
      <c r="AD673" s="112">
        <f>AB673+Z673</f>
        <v>9550</v>
      </c>
      <c r="AE673" s="112"/>
      <c r="AF673" s="112"/>
      <c r="AG673" s="112"/>
      <c r="AH673" s="112">
        <f>AE673+AC673</f>
        <v>9550</v>
      </c>
      <c r="AI673" s="112"/>
      <c r="AJ673" s="112">
        <f>AG673+AD673</f>
        <v>9550</v>
      </c>
      <c r="AK673" s="113"/>
      <c r="AL673" s="113"/>
      <c r="AM673" s="112">
        <f>AK673+AH673</f>
        <v>9550</v>
      </c>
      <c r="AN673" s="112">
        <f>AI673</f>
        <v>0</v>
      </c>
      <c r="AO673" s="112">
        <f>AQ673-AM673</f>
        <v>0</v>
      </c>
      <c r="AP673" s="112">
        <f>AR673-AN673</f>
        <v>0</v>
      </c>
      <c r="AQ673" s="112">
        <v>9550</v>
      </c>
      <c r="AR673" s="112"/>
      <c r="AS673" s="113"/>
      <c r="AT673" s="112">
        <v>9550</v>
      </c>
      <c r="AU673" s="112"/>
      <c r="AV673" s="113"/>
      <c r="AW673" s="108">
        <f>AT673+AV673</f>
        <v>9550</v>
      </c>
      <c r="AX673" s="112">
        <f>AU673</f>
        <v>0</v>
      </c>
      <c r="AY673" s="115"/>
      <c r="AZ673" s="115"/>
      <c r="BA673" s="115"/>
      <c r="BB673" s="112">
        <f>AW673+AY673+AZ673+BA673</f>
        <v>9550</v>
      </c>
      <c r="BC673" s="109">
        <f>AX673+AY673</f>
        <v>0</v>
      </c>
    </row>
    <row r="674" spans="1:55" ht="33" hidden="1">
      <c r="A674" s="104"/>
      <c r="B674" s="105" t="s">
        <v>373</v>
      </c>
      <c r="C674" s="106" t="s">
        <v>293</v>
      </c>
      <c r="D674" s="106" t="s">
        <v>323</v>
      </c>
      <c r="E674" s="111" t="s">
        <v>411</v>
      </c>
      <c r="F674" s="106"/>
      <c r="G674" s="108">
        <f aca="true" t="shared" si="693" ref="G674:AJ674">G675</f>
        <v>43362</v>
      </c>
      <c r="H674" s="108">
        <f t="shared" si="693"/>
        <v>43362</v>
      </c>
      <c r="I674" s="108">
        <f t="shared" si="693"/>
        <v>0</v>
      </c>
      <c r="J674" s="108">
        <f t="shared" si="693"/>
        <v>-43362</v>
      </c>
      <c r="K674" s="108">
        <f t="shared" si="693"/>
        <v>0</v>
      </c>
      <c r="L674" s="108">
        <f t="shared" si="693"/>
        <v>0</v>
      </c>
      <c r="M674" s="108"/>
      <c r="N674" s="108">
        <f t="shared" si="693"/>
        <v>0</v>
      </c>
      <c r="O674" s="108">
        <f t="shared" si="693"/>
        <v>0</v>
      </c>
      <c r="P674" s="108">
        <f t="shared" si="693"/>
        <v>0</v>
      </c>
      <c r="Q674" s="108">
        <f t="shared" si="693"/>
        <v>0</v>
      </c>
      <c r="R674" s="108">
        <f t="shared" si="693"/>
        <v>0</v>
      </c>
      <c r="S674" s="112"/>
      <c r="T674" s="108">
        <f t="shared" si="693"/>
        <v>0</v>
      </c>
      <c r="U674" s="108">
        <f t="shared" si="693"/>
        <v>0</v>
      </c>
      <c r="V674" s="108">
        <f t="shared" si="693"/>
        <v>0</v>
      </c>
      <c r="W674" s="108">
        <f t="shared" si="693"/>
        <v>0</v>
      </c>
      <c r="X674" s="108">
        <f t="shared" si="693"/>
        <v>0</v>
      </c>
      <c r="Y674" s="108">
        <f t="shared" si="693"/>
        <v>0</v>
      </c>
      <c r="Z674" s="108">
        <f t="shared" si="693"/>
        <v>0</v>
      </c>
      <c r="AA674" s="108">
        <f t="shared" si="693"/>
        <v>0</v>
      </c>
      <c r="AB674" s="108">
        <f t="shared" si="693"/>
        <v>0</v>
      </c>
      <c r="AC674" s="108">
        <f t="shared" si="693"/>
        <v>0</v>
      </c>
      <c r="AD674" s="108">
        <f t="shared" si="693"/>
        <v>0</v>
      </c>
      <c r="AE674" s="108">
        <f t="shared" si="693"/>
        <v>0</v>
      </c>
      <c r="AF674" s="108"/>
      <c r="AG674" s="108">
        <f t="shared" si="693"/>
        <v>0</v>
      </c>
      <c r="AH674" s="108">
        <f t="shared" si="693"/>
        <v>0</v>
      </c>
      <c r="AI674" s="108"/>
      <c r="AJ674" s="108">
        <f t="shared" si="693"/>
        <v>0</v>
      </c>
      <c r="AK674" s="113"/>
      <c r="AL674" s="113"/>
      <c r="AM674" s="125"/>
      <c r="AN674" s="125"/>
      <c r="AO674" s="126"/>
      <c r="AP674" s="126"/>
      <c r="AQ674" s="127"/>
      <c r="AR674" s="126"/>
      <c r="AS674" s="113"/>
      <c r="AT674" s="127"/>
      <c r="AU674" s="126"/>
      <c r="AV674" s="113"/>
      <c r="AW674" s="113"/>
      <c r="AX674" s="112">
        <f>AU674</f>
        <v>0</v>
      </c>
      <c r="AY674" s="115"/>
      <c r="AZ674" s="115"/>
      <c r="BA674" s="115"/>
      <c r="BB674" s="124"/>
      <c r="BC674" s="115"/>
    </row>
    <row r="675" spans="1:55" ht="16.5" hidden="1">
      <c r="A675" s="104"/>
      <c r="B675" s="105" t="s">
        <v>0</v>
      </c>
      <c r="C675" s="106" t="s">
        <v>293</v>
      </c>
      <c r="D675" s="106" t="s">
        <v>323</v>
      </c>
      <c r="E675" s="111" t="s">
        <v>411</v>
      </c>
      <c r="F675" s="106" t="s">
        <v>370</v>
      </c>
      <c r="G675" s="108">
        <f>H675+I675</f>
        <v>43362</v>
      </c>
      <c r="H675" s="108">
        <v>43362</v>
      </c>
      <c r="I675" s="108"/>
      <c r="J675" s="112">
        <f>K675-G675</f>
        <v>-43362</v>
      </c>
      <c r="K675" s="112"/>
      <c r="L675" s="112"/>
      <c r="M675" s="112"/>
      <c r="N675" s="108"/>
      <c r="O675" s="109"/>
      <c r="P675" s="112"/>
      <c r="Q675" s="112">
        <f>P675+N675</f>
        <v>0</v>
      </c>
      <c r="R675" s="112">
        <f>O675</f>
        <v>0</v>
      </c>
      <c r="S675" s="112"/>
      <c r="T675" s="112">
        <f aca="true" t="shared" si="694" ref="T675:Z675">Q675</f>
        <v>0</v>
      </c>
      <c r="U675" s="112">
        <f t="shared" si="694"/>
        <v>0</v>
      </c>
      <c r="V675" s="112">
        <f t="shared" si="694"/>
        <v>0</v>
      </c>
      <c r="W675" s="112">
        <f t="shared" si="694"/>
        <v>0</v>
      </c>
      <c r="X675" s="112">
        <f t="shared" si="694"/>
        <v>0</v>
      </c>
      <c r="Y675" s="112">
        <f t="shared" si="694"/>
        <v>0</v>
      </c>
      <c r="Z675" s="112">
        <f t="shared" si="694"/>
        <v>0</v>
      </c>
      <c r="AA675" s="112">
        <f>X675</f>
        <v>0</v>
      </c>
      <c r="AB675" s="112">
        <f>Y675</f>
        <v>0</v>
      </c>
      <c r="AC675" s="112">
        <f>Z675</f>
        <v>0</v>
      </c>
      <c r="AD675" s="112">
        <f>AA675</f>
        <v>0</v>
      </c>
      <c r="AE675" s="112">
        <f>AB675</f>
        <v>0</v>
      </c>
      <c r="AF675" s="112"/>
      <c r="AG675" s="112">
        <f>AC675</f>
        <v>0</v>
      </c>
      <c r="AH675" s="112">
        <f>AD675</f>
        <v>0</v>
      </c>
      <c r="AI675" s="112"/>
      <c r="AJ675" s="112">
        <f>AE675</f>
        <v>0</v>
      </c>
      <c r="AK675" s="113"/>
      <c r="AL675" s="113"/>
      <c r="AM675" s="125"/>
      <c r="AN675" s="125"/>
      <c r="AO675" s="126"/>
      <c r="AP675" s="126"/>
      <c r="AQ675" s="127"/>
      <c r="AR675" s="126"/>
      <c r="AS675" s="113"/>
      <c r="AT675" s="127"/>
      <c r="AU675" s="126"/>
      <c r="AV675" s="113"/>
      <c r="AW675" s="113"/>
      <c r="AX675" s="112">
        <f>AU675</f>
        <v>0</v>
      </c>
      <c r="AY675" s="115"/>
      <c r="AZ675" s="115"/>
      <c r="BA675" s="115"/>
      <c r="BB675" s="124"/>
      <c r="BC675" s="115"/>
    </row>
    <row r="676" spans="1:55" s="2" customFormat="1" ht="37.5">
      <c r="A676" s="120"/>
      <c r="B676" s="99" t="s">
        <v>374</v>
      </c>
      <c r="C676" s="100" t="s">
        <v>293</v>
      </c>
      <c r="D676" s="100" t="s">
        <v>348</v>
      </c>
      <c r="E676" s="101"/>
      <c r="F676" s="100"/>
      <c r="G676" s="102">
        <f aca="true" t="shared" si="695" ref="G676:AR676">G677</f>
        <v>59034</v>
      </c>
      <c r="H676" s="102">
        <f t="shared" si="695"/>
        <v>59034</v>
      </c>
      <c r="I676" s="102">
        <f t="shared" si="695"/>
        <v>0</v>
      </c>
      <c r="J676" s="102">
        <f t="shared" si="695"/>
        <v>-14138</v>
      </c>
      <c r="K676" s="102">
        <f t="shared" si="695"/>
        <v>44896</v>
      </c>
      <c r="L676" s="102">
        <f t="shared" si="695"/>
        <v>0</v>
      </c>
      <c r="M676" s="102"/>
      <c r="N676" s="102">
        <f t="shared" si="695"/>
        <v>48706</v>
      </c>
      <c r="O676" s="102">
        <f t="shared" si="695"/>
        <v>0</v>
      </c>
      <c r="P676" s="102">
        <f t="shared" si="695"/>
        <v>0</v>
      </c>
      <c r="Q676" s="102">
        <f t="shared" si="695"/>
        <v>48706</v>
      </c>
      <c r="R676" s="102">
        <f t="shared" si="695"/>
        <v>0</v>
      </c>
      <c r="S676" s="102">
        <f t="shared" si="695"/>
        <v>-28145</v>
      </c>
      <c r="T676" s="102">
        <f t="shared" si="695"/>
        <v>20561</v>
      </c>
      <c r="U676" s="102">
        <f t="shared" si="695"/>
        <v>0</v>
      </c>
      <c r="V676" s="102">
        <f t="shared" si="695"/>
        <v>20522</v>
      </c>
      <c r="W676" s="102">
        <f t="shared" si="695"/>
        <v>0</v>
      </c>
      <c r="X676" s="102">
        <f t="shared" si="695"/>
        <v>0</v>
      </c>
      <c r="Y676" s="102">
        <f t="shared" si="695"/>
        <v>20561</v>
      </c>
      <c r="Z676" s="102">
        <f t="shared" si="695"/>
        <v>20522</v>
      </c>
      <c r="AA676" s="102">
        <f t="shared" si="695"/>
        <v>0</v>
      </c>
      <c r="AB676" s="102">
        <f t="shared" si="695"/>
        <v>0</v>
      </c>
      <c r="AC676" s="102">
        <f t="shared" si="695"/>
        <v>19703</v>
      </c>
      <c r="AD676" s="102">
        <f t="shared" si="695"/>
        <v>20522</v>
      </c>
      <c r="AE676" s="102">
        <f t="shared" si="695"/>
        <v>0</v>
      </c>
      <c r="AF676" s="102"/>
      <c r="AG676" s="102">
        <f t="shared" si="695"/>
        <v>0</v>
      </c>
      <c r="AH676" s="102">
        <f t="shared" si="695"/>
        <v>19703</v>
      </c>
      <c r="AI676" s="102"/>
      <c r="AJ676" s="102">
        <f t="shared" si="695"/>
        <v>20522</v>
      </c>
      <c r="AK676" s="102">
        <f t="shared" si="695"/>
        <v>-18993</v>
      </c>
      <c r="AL676" s="102">
        <f t="shared" si="695"/>
        <v>0</v>
      </c>
      <c r="AM676" s="102">
        <f t="shared" si="695"/>
        <v>710</v>
      </c>
      <c r="AN676" s="102">
        <f t="shared" si="695"/>
        <v>0</v>
      </c>
      <c r="AO676" s="102">
        <f t="shared" si="695"/>
        <v>4492</v>
      </c>
      <c r="AP676" s="102">
        <f t="shared" si="695"/>
        <v>0</v>
      </c>
      <c r="AQ676" s="102">
        <f t="shared" si="695"/>
        <v>5202</v>
      </c>
      <c r="AR676" s="102">
        <f t="shared" si="695"/>
        <v>0</v>
      </c>
      <c r="AS676" s="136"/>
      <c r="AT676" s="102">
        <f aca="true" t="shared" si="696" ref="AT676:BC676">AT677</f>
        <v>5202</v>
      </c>
      <c r="AU676" s="102">
        <f t="shared" si="696"/>
        <v>0</v>
      </c>
      <c r="AV676" s="102">
        <f t="shared" si="696"/>
        <v>0</v>
      </c>
      <c r="AW676" s="102">
        <f t="shared" si="696"/>
        <v>5202</v>
      </c>
      <c r="AX676" s="102">
        <f t="shared" si="696"/>
        <v>0</v>
      </c>
      <c r="AY676" s="102">
        <f t="shared" si="696"/>
        <v>0</v>
      </c>
      <c r="AZ676" s="102">
        <f t="shared" si="696"/>
        <v>0</v>
      </c>
      <c r="BA676" s="102">
        <f t="shared" si="696"/>
        <v>0</v>
      </c>
      <c r="BB676" s="102">
        <f t="shared" si="696"/>
        <v>5202</v>
      </c>
      <c r="BC676" s="102">
        <f t="shared" si="696"/>
        <v>0</v>
      </c>
    </row>
    <row r="677" spans="1:55" ht="33">
      <c r="A677" s="104"/>
      <c r="B677" s="105" t="s">
        <v>373</v>
      </c>
      <c r="C677" s="106" t="s">
        <v>293</v>
      </c>
      <c r="D677" s="106" t="s">
        <v>348</v>
      </c>
      <c r="E677" s="111" t="s">
        <v>411</v>
      </c>
      <c r="F677" s="106"/>
      <c r="G677" s="108">
        <f aca="true" t="shared" si="697" ref="G677:N677">G678+G679+G683</f>
        <v>59034</v>
      </c>
      <c r="H677" s="108">
        <f t="shared" si="697"/>
        <v>59034</v>
      </c>
      <c r="I677" s="108">
        <f t="shared" si="697"/>
        <v>0</v>
      </c>
      <c r="J677" s="108">
        <f>J678+J679+J683</f>
        <v>-14138</v>
      </c>
      <c r="K677" s="108">
        <f t="shared" si="697"/>
        <v>44896</v>
      </c>
      <c r="L677" s="108">
        <f t="shared" si="697"/>
        <v>0</v>
      </c>
      <c r="M677" s="108"/>
      <c r="N677" s="108">
        <f t="shared" si="697"/>
        <v>48706</v>
      </c>
      <c r="O677" s="108">
        <f>O678+O679+O683</f>
        <v>0</v>
      </c>
      <c r="P677" s="108">
        <f>P678+P679+P683</f>
        <v>0</v>
      </c>
      <c r="Q677" s="108">
        <f>Q678+Q679+Q683</f>
        <v>48706</v>
      </c>
      <c r="R677" s="108">
        <f>R678+R679+R683</f>
        <v>0</v>
      </c>
      <c r="S677" s="108">
        <f aca="true" t="shared" si="698" ref="S677:AE677">S678+S679+S683+S681+S685+S692</f>
        <v>-28145</v>
      </c>
      <c r="T677" s="108">
        <f t="shared" si="698"/>
        <v>20561</v>
      </c>
      <c r="U677" s="108">
        <f t="shared" si="698"/>
        <v>0</v>
      </c>
      <c r="V677" s="108">
        <f t="shared" si="698"/>
        <v>20522</v>
      </c>
      <c r="W677" s="108">
        <f t="shared" si="698"/>
        <v>0</v>
      </c>
      <c r="X677" s="108">
        <f t="shared" si="698"/>
        <v>0</v>
      </c>
      <c r="Y677" s="108">
        <f t="shared" si="698"/>
        <v>20561</v>
      </c>
      <c r="Z677" s="108">
        <f t="shared" si="698"/>
        <v>20522</v>
      </c>
      <c r="AA677" s="108">
        <f t="shared" si="698"/>
        <v>0</v>
      </c>
      <c r="AB677" s="108">
        <f t="shared" si="698"/>
        <v>0</v>
      </c>
      <c r="AC677" s="108">
        <f t="shared" si="698"/>
        <v>19703</v>
      </c>
      <c r="AD677" s="108">
        <f t="shared" si="698"/>
        <v>20522</v>
      </c>
      <c r="AE677" s="108">
        <f t="shared" si="698"/>
        <v>0</v>
      </c>
      <c r="AF677" s="108"/>
      <c r="AG677" s="108">
        <f>AG678+AG679+AG683+AG681+AG685+AG692</f>
        <v>0</v>
      </c>
      <c r="AH677" s="108">
        <f>AH678+AH679+AH683+AH681+AH685+AH692</f>
        <v>19703</v>
      </c>
      <c r="AI677" s="108"/>
      <c r="AJ677" s="108">
        <f aca="true" t="shared" si="699" ref="AJ677:AR677">AJ678+AJ679+AJ683+AJ681+AJ685+AJ692</f>
        <v>20522</v>
      </c>
      <c r="AK677" s="108">
        <f t="shared" si="699"/>
        <v>-18993</v>
      </c>
      <c r="AL677" s="108">
        <f t="shared" si="699"/>
        <v>0</v>
      </c>
      <c r="AM677" s="108">
        <f t="shared" si="699"/>
        <v>710</v>
      </c>
      <c r="AN677" s="108">
        <f t="shared" si="699"/>
        <v>0</v>
      </c>
      <c r="AO677" s="108">
        <f t="shared" si="699"/>
        <v>4492</v>
      </c>
      <c r="AP677" s="108">
        <f t="shared" si="699"/>
        <v>0</v>
      </c>
      <c r="AQ677" s="108">
        <f t="shared" si="699"/>
        <v>5202</v>
      </c>
      <c r="AR677" s="108">
        <f t="shared" si="699"/>
        <v>0</v>
      </c>
      <c r="AS677" s="113"/>
      <c r="AT677" s="108">
        <f aca="true" t="shared" si="700" ref="AT677:BC677">AT678+AT679+AT683+AT681+AT685+AT692</f>
        <v>5202</v>
      </c>
      <c r="AU677" s="108">
        <f t="shared" si="700"/>
        <v>0</v>
      </c>
      <c r="AV677" s="108">
        <f t="shared" si="700"/>
        <v>0</v>
      </c>
      <c r="AW677" s="108">
        <f t="shared" si="700"/>
        <v>5202</v>
      </c>
      <c r="AX677" s="108">
        <f t="shared" si="700"/>
        <v>0</v>
      </c>
      <c r="AY677" s="108">
        <f t="shared" si="700"/>
        <v>0</v>
      </c>
      <c r="AZ677" s="108">
        <f t="shared" si="700"/>
        <v>0</v>
      </c>
      <c r="BA677" s="108">
        <f t="shared" si="700"/>
        <v>0</v>
      </c>
      <c r="BB677" s="108">
        <f t="shared" si="700"/>
        <v>5202</v>
      </c>
      <c r="BC677" s="108">
        <f t="shared" si="700"/>
        <v>0</v>
      </c>
    </row>
    <row r="678" spans="1:55" ht="66" hidden="1">
      <c r="A678" s="104"/>
      <c r="B678" s="105" t="s">
        <v>332</v>
      </c>
      <c r="C678" s="106" t="s">
        <v>293</v>
      </c>
      <c r="D678" s="106" t="s">
        <v>348</v>
      </c>
      <c r="E678" s="111" t="s">
        <v>411</v>
      </c>
      <c r="F678" s="106" t="s">
        <v>333</v>
      </c>
      <c r="G678" s="108">
        <f>H678+I678</f>
        <v>56029</v>
      </c>
      <c r="H678" s="108">
        <f>84034-1500-1505-25000</f>
        <v>56029</v>
      </c>
      <c r="I678" s="108"/>
      <c r="J678" s="112">
        <f>K678-G678</f>
        <v>-14133</v>
      </c>
      <c r="K678" s="112">
        <v>41896</v>
      </c>
      <c r="L678" s="112"/>
      <c r="M678" s="112"/>
      <c r="N678" s="108">
        <v>45506</v>
      </c>
      <c r="O678" s="109"/>
      <c r="P678" s="112"/>
      <c r="Q678" s="112">
        <f>P678+N678</f>
        <v>45506</v>
      </c>
      <c r="R678" s="112">
        <f>O678</f>
        <v>0</v>
      </c>
      <c r="S678" s="112">
        <f>T678-Q678</f>
        <v>-45506</v>
      </c>
      <c r="T678" s="112"/>
      <c r="U678" s="112">
        <f>R678</f>
        <v>0</v>
      </c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13"/>
      <c r="AL678" s="113"/>
      <c r="AM678" s="124"/>
      <c r="AN678" s="124"/>
      <c r="AO678" s="112"/>
      <c r="AP678" s="112"/>
      <c r="AQ678" s="112"/>
      <c r="AR678" s="112"/>
      <c r="AS678" s="113"/>
      <c r="AT678" s="112"/>
      <c r="AU678" s="112"/>
      <c r="AV678" s="112"/>
      <c r="AW678" s="112"/>
      <c r="AX678" s="112"/>
      <c r="AY678" s="112"/>
      <c r="AZ678" s="112"/>
      <c r="BA678" s="112"/>
      <c r="BB678" s="112"/>
      <c r="BC678" s="112"/>
    </row>
    <row r="679" spans="1:55" ht="66" hidden="1">
      <c r="A679" s="104"/>
      <c r="B679" s="105" t="s">
        <v>97</v>
      </c>
      <c r="C679" s="106" t="s">
        <v>293</v>
      </c>
      <c r="D679" s="106" t="s">
        <v>348</v>
      </c>
      <c r="E679" s="139" t="s">
        <v>465</v>
      </c>
      <c r="F679" s="106"/>
      <c r="G679" s="108">
        <f>H679+I679</f>
        <v>1500</v>
      </c>
      <c r="H679" s="108">
        <f aca="true" t="shared" si="701" ref="H679:R679">H680</f>
        <v>1500</v>
      </c>
      <c r="I679" s="108">
        <f t="shared" si="701"/>
        <v>0</v>
      </c>
      <c r="J679" s="108">
        <f t="shared" si="701"/>
        <v>0</v>
      </c>
      <c r="K679" s="108">
        <f t="shared" si="701"/>
        <v>1500</v>
      </c>
      <c r="L679" s="108">
        <f t="shared" si="701"/>
        <v>0</v>
      </c>
      <c r="M679" s="108"/>
      <c r="N679" s="108">
        <f t="shared" si="701"/>
        <v>1600</v>
      </c>
      <c r="O679" s="108">
        <f t="shared" si="701"/>
        <v>0</v>
      </c>
      <c r="P679" s="108">
        <f t="shared" si="701"/>
        <v>0</v>
      </c>
      <c r="Q679" s="108">
        <f t="shared" si="701"/>
        <v>1600</v>
      </c>
      <c r="R679" s="108">
        <f t="shared" si="701"/>
        <v>0</v>
      </c>
      <c r="S679" s="112">
        <f>S680</f>
        <v>-1600</v>
      </c>
      <c r="T679" s="112">
        <f>T680</f>
        <v>0</v>
      </c>
      <c r="U679" s="112">
        <f>U680</f>
        <v>0</v>
      </c>
      <c r="V679" s="108"/>
      <c r="W679" s="112">
        <f aca="true" t="shared" si="702" ref="W679:AJ679">W680</f>
        <v>0</v>
      </c>
      <c r="X679" s="112">
        <f t="shared" si="702"/>
        <v>0</v>
      </c>
      <c r="Y679" s="112">
        <f t="shared" si="702"/>
        <v>0</v>
      </c>
      <c r="Z679" s="112">
        <f t="shared" si="702"/>
        <v>0</v>
      </c>
      <c r="AA679" s="112">
        <f t="shared" si="702"/>
        <v>0</v>
      </c>
      <c r="AB679" s="112">
        <f t="shared" si="702"/>
        <v>0</v>
      </c>
      <c r="AC679" s="112">
        <f t="shared" si="702"/>
        <v>0</v>
      </c>
      <c r="AD679" s="112">
        <f t="shared" si="702"/>
        <v>0</v>
      </c>
      <c r="AE679" s="112">
        <f t="shared" si="702"/>
        <v>0</v>
      </c>
      <c r="AF679" s="112"/>
      <c r="AG679" s="112">
        <f t="shared" si="702"/>
        <v>0</v>
      </c>
      <c r="AH679" s="112">
        <f t="shared" si="702"/>
        <v>0</v>
      </c>
      <c r="AI679" s="112"/>
      <c r="AJ679" s="112">
        <f t="shared" si="702"/>
        <v>0</v>
      </c>
      <c r="AK679" s="113"/>
      <c r="AL679" s="113"/>
      <c r="AM679" s="124"/>
      <c r="AN679" s="124"/>
      <c r="AO679" s="112"/>
      <c r="AP679" s="112"/>
      <c r="AQ679" s="112"/>
      <c r="AR679" s="112"/>
      <c r="AS679" s="113"/>
      <c r="AT679" s="112"/>
      <c r="AU679" s="112"/>
      <c r="AV679" s="112"/>
      <c r="AW679" s="112"/>
      <c r="AX679" s="112"/>
      <c r="AY679" s="112"/>
      <c r="AZ679" s="112"/>
      <c r="BA679" s="112"/>
      <c r="BB679" s="112"/>
      <c r="BC679" s="112"/>
    </row>
    <row r="680" spans="1:55" ht="99" hidden="1">
      <c r="A680" s="104"/>
      <c r="B680" s="133" t="s">
        <v>55</v>
      </c>
      <c r="C680" s="106" t="s">
        <v>293</v>
      </c>
      <c r="D680" s="106" t="s">
        <v>348</v>
      </c>
      <c r="E680" s="139" t="s">
        <v>465</v>
      </c>
      <c r="F680" s="106" t="s">
        <v>344</v>
      </c>
      <c r="G680" s="108">
        <f>H680</f>
        <v>1500</v>
      </c>
      <c r="H680" s="108">
        <v>1500</v>
      </c>
      <c r="I680" s="108"/>
      <c r="J680" s="112">
        <f>K680-G680</f>
        <v>0</v>
      </c>
      <c r="K680" s="112">
        <v>1500</v>
      </c>
      <c r="L680" s="112"/>
      <c r="M680" s="112"/>
      <c r="N680" s="108">
        <v>1600</v>
      </c>
      <c r="O680" s="109"/>
      <c r="P680" s="112"/>
      <c r="Q680" s="112">
        <f>P680+N680</f>
        <v>1600</v>
      </c>
      <c r="R680" s="112">
        <f>O680</f>
        <v>0</v>
      </c>
      <c r="S680" s="112">
        <f>T680-Q680</f>
        <v>-1600</v>
      </c>
      <c r="T680" s="112"/>
      <c r="U680" s="112">
        <f>R680</f>
        <v>0</v>
      </c>
      <c r="V680" s="112"/>
      <c r="W680" s="112"/>
      <c r="X680" s="112"/>
      <c r="Y680" s="112"/>
      <c r="Z680" s="112"/>
      <c r="AA680" s="112"/>
      <c r="AB680" s="112"/>
      <c r="AC680" s="112"/>
      <c r="AD680" s="112"/>
      <c r="AE680" s="112"/>
      <c r="AF680" s="112"/>
      <c r="AG680" s="112"/>
      <c r="AH680" s="112"/>
      <c r="AI680" s="112"/>
      <c r="AJ680" s="112"/>
      <c r="AK680" s="113"/>
      <c r="AL680" s="113"/>
      <c r="AM680" s="124"/>
      <c r="AN680" s="124"/>
      <c r="AO680" s="112"/>
      <c r="AP680" s="112"/>
      <c r="AQ680" s="112"/>
      <c r="AR680" s="112"/>
      <c r="AS680" s="113"/>
      <c r="AT680" s="112"/>
      <c r="AU680" s="112"/>
      <c r="AV680" s="112"/>
      <c r="AW680" s="112"/>
      <c r="AX680" s="112"/>
      <c r="AY680" s="112"/>
      <c r="AZ680" s="112"/>
      <c r="BA680" s="112"/>
      <c r="BB680" s="112"/>
      <c r="BC680" s="112"/>
    </row>
    <row r="681" spans="1:55" s="7" customFormat="1" ht="82.5" hidden="1">
      <c r="A681" s="104"/>
      <c r="B681" s="133" t="s">
        <v>108</v>
      </c>
      <c r="C681" s="106" t="s">
        <v>293</v>
      </c>
      <c r="D681" s="106" t="s">
        <v>348</v>
      </c>
      <c r="E681" s="139" t="s">
        <v>465</v>
      </c>
      <c r="F681" s="106"/>
      <c r="G681" s="108"/>
      <c r="H681" s="108"/>
      <c r="I681" s="108"/>
      <c r="J681" s="112"/>
      <c r="K681" s="112"/>
      <c r="L681" s="112"/>
      <c r="M681" s="112"/>
      <c r="N681" s="108"/>
      <c r="O681" s="109"/>
      <c r="P681" s="112"/>
      <c r="Q681" s="112"/>
      <c r="R681" s="112"/>
      <c r="S681" s="112">
        <f aca="true" t="shared" si="703" ref="S681:AJ681">S682</f>
        <v>0</v>
      </c>
      <c r="T681" s="112">
        <f t="shared" si="703"/>
        <v>0</v>
      </c>
      <c r="U681" s="112">
        <f t="shared" si="703"/>
        <v>0</v>
      </c>
      <c r="V681" s="112">
        <f t="shared" si="703"/>
        <v>0</v>
      </c>
      <c r="W681" s="112">
        <f t="shared" si="703"/>
        <v>0</v>
      </c>
      <c r="X681" s="112">
        <f t="shared" si="703"/>
        <v>0</v>
      </c>
      <c r="Y681" s="112">
        <f t="shared" si="703"/>
        <v>0</v>
      </c>
      <c r="Z681" s="112">
        <f t="shared" si="703"/>
        <v>0</v>
      </c>
      <c r="AA681" s="112">
        <f t="shared" si="703"/>
        <v>0</v>
      </c>
      <c r="AB681" s="112">
        <f t="shared" si="703"/>
        <v>0</v>
      </c>
      <c r="AC681" s="112">
        <f t="shared" si="703"/>
        <v>0</v>
      </c>
      <c r="AD681" s="112">
        <f t="shared" si="703"/>
        <v>0</v>
      </c>
      <c r="AE681" s="112">
        <f t="shared" si="703"/>
        <v>0</v>
      </c>
      <c r="AF681" s="112"/>
      <c r="AG681" s="112">
        <f t="shared" si="703"/>
        <v>0</v>
      </c>
      <c r="AH681" s="112">
        <f t="shared" si="703"/>
        <v>0</v>
      </c>
      <c r="AI681" s="112"/>
      <c r="AJ681" s="112">
        <f t="shared" si="703"/>
        <v>0</v>
      </c>
      <c r="AK681" s="167"/>
      <c r="AL681" s="167"/>
      <c r="AM681" s="124"/>
      <c r="AN681" s="124"/>
      <c r="AO681" s="112"/>
      <c r="AP681" s="112"/>
      <c r="AQ681" s="112"/>
      <c r="AR681" s="112"/>
      <c r="AS681" s="167"/>
      <c r="AT681" s="112"/>
      <c r="AU681" s="112"/>
      <c r="AV681" s="112"/>
      <c r="AW681" s="112"/>
      <c r="AX681" s="112"/>
      <c r="AY681" s="112"/>
      <c r="AZ681" s="112"/>
      <c r="BA681" s="112"/>
      <c r="BB681" s="112"/>
      <c r="BC681" s="112"/>
    </row>
    <row r="682" spans="1:55" ht="99" hidden="1">
      <c r="A682" s="104"/>
      <c r="B682" s="133" t="s">
        <v>55</v>
      </c>
      <c r="C682" s="106" t="s">
        <v>293</v>
      </c>
      <c r="D682" s="106" t="s">
        <v>348</v>
      </c>
      <c r="E682" s="139" t="s">
        <v>465</v>
      </c>
      <c r="F682" s="106" t="s">
        <v>344</v>
      </c>
      <c r="G682" s="108"/>
      <c r="H682" s="108"/>
      <c r="I682" s="108"/>
      <c r="J682" s="112"/>
      <c r="K682" s="112"/>
      <c r="L682" s="112"/>
      <c r="M682" s="112"/>
      <c r="N682" s="108"/>
      <c r="O682" s="109"/>
      <c r="P682" s="112"/>
      <c r="Q682" s="112"/>
      <c r="R682" s="112"/>
      <c r="S682" s="112">
        <f>T682-Q682</f>
        <v>0</v>
      </c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3"/>
      <c r="AL682" s="113"/>
      <c r="AM682" s="124"/>
      <c r="AN682" s="124"/>
      <c r="AO682" s="112"/>
      <c r="AP682" s="112"/>
      <c r="AQ682" s="112"/>
      <c r="AR682" s="112"/>
      <c r="AS682" s="113"/>
      <c r="AT682" s="112"/>
      <c r="AU682" s="112"/>
      <c r="AV682" s="112"/>
      <c r="AW682" s="112"/>
      <c r="AX682" s="112"/>
      <c r="AY682" s="112"/>
      <c r="AZ682" s="112"/>
      <c r="BA682" s="112"/>
      <c r="BB682" s="112"/>
      <c r="BC682" s="112"/>
    </row>
    <row r="683" spans="1:55" ht="99" hidden="1">
      <c r="A683" s="104"/>
      <c r="B683" s="105" t="s">
        <v>98</v>
      </c>
      <c r="C683" s="106" t="s">
        <v>293</v>
      </c>
      <c r="D683" s="106" t="s">
        <v>348</v>
      </c>
      <c r="E683" s="139" t="s">
        <v>466</v>
      </c>
      <c r="F683" s="106"/>
      <c r="G683" s="108">
        <f>H683+I683</f>
        <v>1505</v>
      </c>
      <c r="H683" s="108">
        <f>H684</f>
        <v>1505</v>
      </c>
      <c r="I683" s="108">
        <f>I684</f>
        <v>0</v>
      </c>
      <c r="J683" s="108">
        <f>J684</f>
        <v>-5</v>
      </c>
      <c r="K683" s="108">
        <f>K684</f>
        <v>1500</v>
      </c>
      <c r="L683" s="108">
        <f>L684</f>
        <v>0</v>
      </c>
      <c r="M683" s="108"/>
      <c r="N683" s="108">
        <f aca="true" t="shared" si="704" ref="N683:AE683">N684</f>
        <v>1600</v>
      </c>
      <c r="O683" s="108">
        <f t="shared" si="704"/>
        <v>0</v>
      </c>
      <c r="P683" s="108">
        <f t="shared" si="704"/>
        <v>0</v>
      </c>
      <c r="Q683" s="108">
        <f t="shared" si="704"/>
        <v>1600</v>
      </c>
      <c r="R683" s="108">
        <f t="shared" si="704"/>
        <v>0</v>
      </c>
      <c r="S683" s="108">
        <f t="shared" si="704"/>
        <v>-1600</v>
      </c>
      <c r="T683" s="108">
        <f t="shared" si="704"/>
        <v>0</v>
      </c>
      <c r="U683" s="108">
        <f t="shared" si="704"/>
        <v>0</v>
      </c>
      <c r="V683" s="108">
        <f t="shared" si="704"/>
        <v>0</v>
      </c>
      <c r="W683" s="108">
        <f t="shared" si="704"/>
        <v>0</v>
      </c>
      <c r="X683" s="108">
        <f t="shared" si="704"/>
        <v>0</v>
      </c>
      <c r="Y683" s="108">
        <f t="shared" si="704"/>
        <v>0</v>
      </c>
      <c r="Z683" s="108">
        <f t="shared" si="704"/>
        <v>0</v>
      </c>
      <c r="AA683" s="108">
        <f t="shared" si="704"/>
        <v>0</v>
      </c>
      <c r="AB683" s="108">
        <f t="shared" si="704"/>
        <v>0</v>
      </c>
      <c r="AC683" s="108">
        <f t="shared" si="704"/>
        <v>0</v>
      </c>
      <c r="AD683" s="108">
        <f t="shared" si="704"/>
        <v>0</v>
      </c>
      <c r="AE683" s="108">
        <f t="shared" si="704"/>
        <v>0</v>
      </c>
      <c r="AF683" s="108"/>
      <c r="AG683" s="108">
        <f>AG684</f>
        <v>0</v>
      </c>
      <c r="AH683" s="108">
        <f>AH684</f>
        <v>0</v>
      </c>
      <c r="AI683" s="108"/>
      <c r="AJ683" s="108">
        <f>AJ684</f>
        <v>0</v>
      </c>
      <c r="AK683" s="113"/>
      <c r="AL683" s="113"/>
      <c r="AM683" s="124"/>
      <c r="AN683" s="124"/>
      <c r="AO683" s="112"/>
      <c r="AP683" s="112"/>
      <c r="AQ683" s="112"/>
      <c r="AR683" s="112"/>
      <c r="AS683" s="113"/>
      <c r="AT683" s="112"/>
      <c r="AU683" s="112"/>
      <c r="AV683" s="112"/>
      <c r="AW683" s="112"/>
      <c r="AX683" s="112"/>
      <c r="AY683" s="112"/>
      <c r="AZ683" s="112"/>
      <c r="BA683" s="112"/>
      <c r="BB683" s="112"/>
      <c r="BC683" s="112"/>
    </row>
    <row r="684" spans="1:55" ht="99" hidden="1">
      <c r="A684" s="104"/>
      <c r="B684" s="133" t="s">
        <v>55</v>
      </c>
      <c r="C684" s="106" t="s">
        <v>293</v>
      </c>
      <c r="D684" s="106" t="s">
        <v>348</v>
      </c>
      <c r="E684" s="139" t="s">
        <v>466</v>
      </c>
      <c r="F684" s="106" t="s">
        <v>344</v>
      </c>
      <c r="G684" s="108">
        <f>H684</f>
        <v>1505</v>
      </c>
      <c r="H684" s="108">
        <v>1505</v>
      </c>
      <c r="I684" s="108"/>
      <c r="J684" s="112">
        <f>K684-G684</f>
        <v>-5</v>
      </c>
      <c r="K684" s="112">
        <v>1500</v>
      </c>
      <c r="L684" s="112"/>
      <c r="M684" s="112"/>
      <c r="N684" s="108">
        <v>1600</v>
      </c>
      <c r="O684" s="109"/>
      <c r="P684" s="112"/>
      <c r="Q684" s="112">
        <f>P684+N684</f>
        <v>1600</v>
      </c>
      <c r="R684" s="112">
        <f>O684</f>
        <v>0</v>
      </c>
      <c r="S684" s="112">
        <f>T684-Q684</f>
        <v>-1600</v>
      </c>
      <c r="T684" s="112"/>
      <c r="U684" s="112">
        <f>R684</f>
        <v>0</v>
      </c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3"/>
      <c r="AL684" s="113"/>
      <c r="AM684" s="124"/>
      <c r="AN684" s="124"/>
      <c r="AO684" s="112"/>
      <c r="AP684" s="112"/>
      <c r="AQ684" s="112"/>
      <c r="AR684" s="112"/>
      <c r="AS684" s="113"/>
      <c r="AT684" s="112"/>
      <c r="AU684" s="112"/>
      <c r="AV684" s="112"/>
      <c r="AW684" s="112"/>
      <c r="AX684" s="112"/>
      <c r="AY684" s="112"/>
      <c r="AZ684" s="112"/>
      <c r="BA684" s="112"/>
      <c r="BB684" s="112"/>
      <c r="BC684" s="112"/>
    </row>
    <row r="685" spans="1:55" ht="99">
      <c r="A685" s="128"/>
      <c r="B685" s="105" t="s">
        <v>111</v>
      </c>
      <c r="C685" s="106" t="s">
        <v>293</v>
      </c>
      <c r="D685" s="106" t="s">
        <v>348</v>
      </c>
      <c r="E685" s="139" t="s">
        <v>112</v>
      </c>
      <c r="F685" s="106"/>
      <c r="G685" s="151"/>
      <c r="H685" s="151"/>
      <c r="I685" s="151"/>
      <c r="J685" s="151"/>
      <c r="K685" s="151"/>
      <c r="L685" s="151"/>
      <c r="M685" s="151"/>
      <c r="N685" s="151"/>
      <c r="O685" s="109"/>
      <c r="P685" s="109"/>
      <c r="Q685" s="115"/>
      <c r="R685" s="115"/>
      <c r="S685" s="112">
        <f aca="true" t="shared" si="705" ref="S685:Z685">S686+S688+S690</f>
        <v>20522</v>
      </c>
      <c r="T685" s="112">
        <f t="shared" si="705"/>
        <v>20522</v>
      </c>
      <c r="U685" s="112">
        <f t="shared" si="705"/>
        <v>0</v>
      </c>
      <c r="V685" s="112">
        <f t="shared" si="705"/>
        <v>20522</v>
      </c>
      <c r="W685" s="112">
        <f t="shared" si="705"/>
        <v>0</v>
      </c>
      <c r="X685" s="112">
        <f t="shared" si="705"/>
        <v>0</v>
      </c>
      <c r="Y685" s="112">
        <f t="shared" si="705"/>
        <v>20522</v>
      </c>
      <c r="Z685" s="112">
        <f t="shared" si="705"/>
        <v>20522</v>
      </c>
      <c r="AA685" s="112">
        <f aca="true" t="shared" si="706" ref="AA685:AO685">AA686+AA688+AA690</f>
        <v>0</v>
      </c>
      <c r="AB685" s="112">
        <f t="shared" si="706"/>
        <v>0</v>
      </c>
      <c r="AC685" s="112">
        <f t="shared" si="706"/>
        <v>19664</v>
      </c>
      <c r="AD685" s="112">
        <f t="shared" si="706"/>
        <v>20522</v>
      </c>
      <c r="AE685" s="112">
        <f t="shared" si="706"/>
        <v>0</v>
      </c>
      <c r="AF685" s="112"/>
      <c r="AG685" s="112">
        <f t="shared" si="706"/>
        <v>0</v>
      </c>
      <c r="AH685" s="112">
        <f t="shared" si="706"/>
        <v>19664</v>
      </c>
      <c r="AI685" s="112"/>
      <c r="AJ685" s="112">
        <f t="shared" si="706"/>
        <v>20522</v>
      </c>
      <c r="AK685" s="112">
        <f t="shared" si="706"/>
        <v>-18993</v>
      </c>
      <c r="AL685" s="112">
        <f>AL686+AL688+AL690</f>
        <v>0</v>
      </c>
      <c r="AM685" s="112">
        <f t="shared" si="706"/>
        <v>671</v>
      </c>
      <c r="AN685" s="112">
        <f t="shared" si="706"/>
        <v>0</v>
      </c>
      <c r="AO685" s="112">
        <f t="shared" si="706"/>
        <v>4492</v>
      </c>
      <c r="AP685" s="112">
        <f>AP686+AP688+AP690</f>
        <v>0</v>
      </c>
      <c r="AQ685" s="112">
        <f>AQ686+AQ688+AQ690</f>
        <v>5163</v>
      </c>
      <c r="AR685" s="112">
        <f>AR686+AR688+AR690</f>
        <v>0</v>
      </c>
      <c r="AS685" s="113"/>
      <c r="AT685" s="112">
        <f aca="true" t="shared" si="707" ref="AT685:BC685">AT686+AT688+AT690</f>
        <v>5163</v>
      </c>
      <c r="AU685" s="112">
        <f t="shared" si="707"/>
        <v>0</v>
      </c>
      <c r="AV685" s="112">
        <f t="shared" si="707"/>
        <v>0</v>
      </c>
      <c r="AW685" s="112">
        <f t="shared" si="707"/>
        <v>5163</v>
      </c>
      <c r="AX685" s="112">
        <f t="shared" si="707"/>
        <v>0</v>
      </c>
      <c r="AY685" s="112">
        <f t="shared" si="707"/>
        <v>0</v>
      </c>
      <c r="AZ685" s="112">
        <f t="shared" si="707"/>
        <v>0</v>
      </c>
      <c r="BA685" s="112">
        <f t="shared" si="707"/>
        <v>0</v>
      </c>
      <c r="BB685" s="112">
        <f t="shared" si="707"/>
        <v>5163</v>
      </c>
      <c r="BC685" s="112">
        <f t="shared" si="707"/>
        <v>0</v>
      </c>
    </row>
    <row r="686" spans="1:55" ht="88.5" customHeight="1">
      <c r="A686" s="128"/>
      <c r="B686" s="105" t="s">
        <v>108</v>
      </c>
      <c r="C686" s="106" t="s">
        <v>293</v>
      </c>
      <c r="D686" s="106" t="s">
        <v>348</v>
      </c>
      <c r="E686" s="139" t="s">
        <v>123</v>
      </c>
      <c r="F686" s="106"/>
      <c r="G686" s="151"/>
      <c r="H686" s="151"/>
      <c r="I686" s="151"/>
      <c r="J686" s="151"/>
      <c r="K686" s="151"/>
      <c r="L686" s="151"/>
      <c r="M686" s="151"/>
      <c r="N686" s="151"/>
      <c r="O686" s="109"/>
      <c r="P686" s="109"/>
      <c r="Q686" s="115"/>
      <c r="R686" s="115"/>
      <c r="S686" s="112">
        <f aca="true" t="shared" si="708" ref="S686:AR686">S687</f>
        <v>250</v>
      </c>
      <c r="T686" s="112">
        <f t="shared" si="708"/>
        <v>250</v>
      </c>
      <c r="U686" s="112">
        <f t="shared" si="708"/>
        <v>0</v>
      </c>
      <c r="V686" s="112">
        <f t="shared" si="708"/>
        <v>250</v>
      </c>
      <c r="W686" s="112">
        <f t="shared" si="708"/>
        <v>0</v>
      </c>
      <c r="X686" s="112">
        <f t="shared" si="708"/>
        <v>0</v>
      </c>
      <c r="Y686" s="112">
        <f t="shared" si="708"/>
        <v>250</v>
      </c>
      <c r="Z686" s="112">
        <f t="shared" si="708"/>
        <v>250</v>
      </c>
      <c r="AA686" s="112">
        <f t="shared" si="708"/>
        <v>0</v>
      </c>
      <c r="AB686" s="112">
        <f t="shared" si="708"/>
        <v>0</v>
      </c>
      <c r="AC686" s="112">
        <f t="shared" si="708"/>
        <v>250</v>
      </c>
      <c r="AD686" s="112">
        <f t="shared" si="708"/>
        <v>250</v>
      </c>
      <c r="AE686" s="112">
        <f t="shared" si="708"/>
        <v>0</v>
      </c>
      <c r="AF686" s="112"/>
      <c r="AG686" s="112">
        <f t="shared" si="708"/>
        <v>0</v>
      </c>
      <c r="AH686" s="112">
        <f t="shared" si="708"/>
        <v>250</v>
      </c>
      <c r="AI686" s="112"/>
      <c r="AJ686" s="112">
        <f t="shared" si="708"/>
        <v>250</v>
      </c>
      <c r="AK686" s="112">
        <f t="shared" si="708"/>
        <v>0</v>
      </c>
      <c r="AL686" s="112">
        <f t="shared" si="708"/>
        <v>0</v>
      </c>
      <c r="AM686" s="112">
        <f t="shared" si="708"/>
        <v>250</v>
      </c>
      <c r="AN686" s="112">
        <f t="shared" si="708"/>
        <v>0</v>
      </c>
      <c r="AO686" s="112">
        <f t="shared" si="708"/>
        <v>380</v>
      </c>
      <c r="AP686" s="112">
        <f t="shared" si="708"/>
        <v>0</v>
      </c>
      <c r="AQ686" s="112">
        <f t="shared" si="708"/>
        <v>630</v>
      </c>
      <c r="AR686" s="112">
        <f t="shared" si="708"/>
        <v>0</v>
      </c>
      <c r="AS686" s="113"/>
      <c r="AT686" s="112">
        <f aca="true" t="shared" si="709" ref="AT686:BC686">AT687</f>
        <v>630</v>
      </c>
      <c r="AU686" s="112">
        <f t="shared" si="709"/>
        <v>0</v>
      </c>
      <c r="AV686" s="112">
        <f t="shared" si="709"/>
        <v>0</v>
      </c>
      <c r="AW686" s="112">
        <f t="shared" si="709"/>
        <v>630</v>
      </c>
      <c r="AX686" s="112">
        <f t="shared" si="709"/>
        <v>0</v>
      </c>
      <c r="AY686" s="112">
        <f t="shared" si="709"/>
        <v>0</v>
      </c>
      <c r="AZ686" s="112">
        <f t="shared" si="709"/>
        <v>0</v>
      </c>
      <c r="BA686" s="112">
        <f t="shared" si="709"/>
        <v>0</v>
      </c>
      <c r="BB686" s="112">
        <f t="shared" si="709"/>
        <v>630</v>
      </c>
      <c r="BC686" s="112">
        <f t="shared" si="709"/>
        <v>0</v>
      </c>
    </row>
    <row r="687" spans="1:55" ht="99">
      <c r="A687" s="128"/>
      <c r="B687" s="133" t="s">
        <v>55</v>
      </c>
      <c r="C687" s="106" t="s">
        <v>293</v>
      </c>
      <c r="D687" s="106" t="s">
        <v>348</v>
      </c>
      <c r="E687" s="139" t="s">
        <v>123</v>
      </c>
      <c r="F687" s="106" t="s">
        <v>344</v>
      </c>
      <c r="G687" s="151"/>
      <c r="H687" s="151"/>
      <c r="I687" s="151"/>
      <c r="J687" s="151"/>
      <c r="K687" s="151"/>
      <c r="L687" s="151"/>
      <c r="M687" s="151"/>
      <c r="N687" s="151"/>
      <c r="O687" s="109"/>
      <c r="P687" s="109"/>
      <c r="Q687" s="115"/>
      <c r="R687" s="115"/>
      <c r="S687" s="112">
        <f>T687-Q687</f>
        <v>250</v>
      </c>
      <c r="T687" s="112">
        <v>250</v>
      </c>
      <c r="U687" s="109"/>
      <c r="V687" s="112">
        <v>250</v>
      </c>
      <c r="W687" s="112"/>
      <c r="X687" s="112"/>
      <c r="Y687" s="112">
        <f>W687+T687</f>
        <v>250</v>
      </c>
      <c r="Z687" s="112">
        <f>X687+V687</f>
        <v>250</v>
      </c>
      <c r="AA687" s="112"/>
      <c r="AB687" s="112"/>
      <c r="AC687" s="112">
        <f>AA687+Y687</f>
        <v>250</v>
      </c>
      <c r="AD687" s="112">
        <f>AB687+Z687</f>
        <v>250</v>
      </c>
      <c r="AE687" s="112"/>
      <c r="AF687" s="112"/>
      <c r="AG687" s="112"/>
      <c r="AH687" s="112">
        <f>AE687+AC687</f>
        <v>250</v>
      </c>
      <c r="AI687" s="112"/>
      <c r="AJ687" s="112">
        <f>AG687+AD687</f>
        <v>250</v>
      </c>
      <c r="AK687" s="113"/>
      <c r="AL687" s="113"/>
      <c r="AM687" s="112">
        <f>AK687+AH687</f>
        <v>250</v>
      </c>
      <c r="AN687" s="112">
        <f>AI687</f>
        <v>0</v>
      </c>
      <c r="AO687" s="112">
        <f>AQ687-AM687</f>
        <v>380</v>
      </c>
      <c r="AP687" s="112">
        <f>AR687-AN687</f>
        <v>0</v>
      </c>
      <c r="AQ687" s="112">
        <v>630</v>
      </c>
      <c r="AR687" s="112"/>
      <c r="AS687" s="113"/>
      <c r="AT687" s="112">
        <v>630</v>
      </c>
      <c r="AU687" s="112"/>
      <c r="AV687" s="113"/>
      <c r="AW687" s="108">
        <f>AT687+AV687</f>
        <v>630</v>
      </c>
      <c r="AX687" s="112">
        <f>AU687</f>
        <v>0</v>
      </c>
      <c r="AY687" s="115"/>
      <c r="AZ687" s="115"/>
      <c r="BA687" s="115"/>
      <c r="BB687" s="112">
        <f>AW687+AY687+AZ687+BA687</f>
        <v>630</v>
      </c>
      <c r="BC687" s="109">
        <f>AX687+AY687</f>
        <v>0</v>
      </c>
    </row>
    <row r="688" spans="1:55" ht="135" customHeight="1">
      <c r="A688" s="128"/>
      <c r="B688" s="105" t="s">
        <v>151</v>
      </c>
      <c r="C688" s="106" t="s">
        <v>293</v>
      </c>
      <c r="D688" s="106" t="s">
        <v>348</v>
      </c>
      <c r="E688" s="139" t="s">
        <v>124</v>
      </c>
      <c r="F688" s="106"/>
      <c r="G688" s="151"/>
      <c r="H688" s="151"/>
      <c r="I688" s="151"/>
      <c r="J688" s="151"/>
      <c r="K688" s="151"/>
      <c r="L688" s="151"/>
      <c r="M688" s="151"/>
      <c r="N688" s="151"/>
      <c r="O688" s="109"/>
      <c r="P688" s="109"/>
      <c r="Q688" s="115"/>
      <c r="R688" s="115"/>
      <c r="S688" s="112">
        <f aca="true" t="shared" si="710" ref="S688:AR688">S689</f>
        <v>250</v>
      </c>
      <c r="T688" s="112">
        <f t="shared" si="710"/>
        <v>250</v>
      </c>
      <c r="U688" s="112">
        <f t="shared" si="710"/>
        <v>0</v>
      </c>
      <c r="V688" s="112">
        <f t="shared" si="710"/>
        <v>250</v>
      </c>
      <c r="W688" s="112">
        <f t="shared" si="710"/>
        <v>0</v>
      </c>
      <c r="X688" s="112">
        <f t="shared" si="710"/>
        <v>0</v>
      </c>
      <c r="Y688" s="112">
        <f t="shared" si="710"/>
        <v>250</v>
      </c>
      <c r="Z688" s="112">
        <f t="shared" si="710"/>
        <v>250</v>
      </c>
      <c r="AA688" s="112">
        <f t="shared" si="710"/>
        <v>0</v>
      </c>
      <c r="AB688" s="112">
        <f t="shared" si="710"/>
        <v>0</v>
      </c>
      <c r="AC688" s="112">
        <f t="shared" si="710"/>
        <v>250</v>
      </c>
      <c r="AD688" s="112">
        <f t="shared" si="710"/>
        <v>250</v>
      </c>
      <c r="AE688" s="112">
        <f t="shared" si="710"/>
        <v>0</v>
      </c>
      <c r="AF688" s="112"/>
      <c r="AG688" s="112">
        <f t="shared" si="710"/>
        <v>0</v>
      </c>
      <c r="AH688" s="112">
        <f t="shared" si="710"/>
        <v>250</v>
      </c>
      <c r="AI688" s="112"/>
      <c r="AJ688" s="112">
        <f t="shared" si="710"/>
        <v>250</v>
      </c>
      <c r="AK688" s="112">
        <f t="shared" si="710"/>
        <v>0</v>
      </c>
      <c r="AL688" s="112">
        <f t="shared" si="710"/>
        <v>0</v>
      </c>
      <c r="AM688" s="112">
        <f t="shared" si="710"/>
        <v>250</v>
      </c>
      <c r="AN688" s="112">
        <f t="shared" si="710"/>
        <v>0</v>
      </c>
      <c r="AO688" s="112">
        <f t="shared" si="710"/>
        <v>3750</v>
      </c>
      <c r="AP688" s="112">
        <f t="shared" si="710"/>
        <v>0</v>
      </c>
      <c r="AQ688" s="112">
        <f t="shared" si="710"/>
        <v>4000</v>
      </c>
      <c r="AR688" s="112">
        <f t="shared" si="710"/>
        <v>0</v>
      </c>
      <c r="AS688" s="113"/>
      <c r="AT688" s="112">
        <f aca="true" t="shared" si="711" ref="AT688:BC688">AT689</f>
        <v>4000</v>
      </c>
      <c r="AU688" s="112">
        <f t="shared" si="711"/>
        <v>0</v>
      </c>
      <c r="AV688" s="112">
        <f t="shared" si="711"/>
        <v>0</v>
      </c>
      <c r="AW688" s="112">
        <f t="shared" si="711"/>
        <v>4000</v>
      </c>
      <c r="AX688" s="112">
        <f t="shared" si="711"/>
        <v>0</v>
      </c>
      <c r="AY688" s="112">
        <f t="shared" si="711"/>
        <v>0</v>
      </c>
      <c r="AZ688" s="112">
        <f t="shared" si="711"/>
        <v>0</v>
      </c>
      <c r="BA688" s="112">
        <f t="shared" si="711"/>
        <v>0</v>
      </c>
      <c r="BB688" s="112">
        <f t="shared" si="711"/>
        <v>4000</v>
      </c>
      <c r="BC688" s="112">
        <f t="shared" si="711"/>
        <v>0</v>
      </c>
    </row>
    <row r="689" spans="1:55" ht="107.25" customHeight="1">
      <c r="A689" s="128"/>
      <c r="B689" s="133" t="s">
        <v>55</v>
      </c>
      <c r="C689" s="106" t="s">
        <v>293</v>
      </c>
      <c r="D689" s="106" t="s">
        <v>348</v>
      </c>
      <c r="E689" s="139" t="s">
        <v>124</v>
      </c>
      <c r="F689" s="106" t="s">
        <v>344</v>
      </c>
      <c r="G689" s="151"/>
      <c r="H689" s="151"/>
      <c r="I689" s="151"/>
      <c r="J689" s="151"/>
      <c r="K689" s="151"/>
      <c r="L689" s="151"/>
      <c r="M689" s="151"/>
      <c r="N689" s="151"/>
      <c r="O689" s="109"/>
      <c r="P689" s="109"/>
      <c r="Q689" s="115"/>
      <c r="R689" s="115"/>
      <c r="S689" s="112">
        <f>T689-Q689</f>
        <v>250</v>
      </c>
      <c r="T689" s="112">
        <v>250</v>
      </c>
      <c r="U689" s="109"/>
      <c r="V689" s="112">
        <v>250</v>
      </c>
      <c r="W689" s="112"/>
      <c r="X689" s="112"/>
      <c r="Y689" s="112">
        <f>W689+T689</f>
        <v>250</v>
      </c>
      <c r="Z689" s="112">
        <f>X689+V689</f>
        <v>250</v>
      </c>
      <c r="AA689" s="112"/>
      <c r="AB689" s="112"/>
      <c r="AC689" s="112">
        <f>AA689+Y689</f>
        <v>250</v>
      </c>
      <c r="AD689" s="112">
        <f>AB689+Z689</f>
        <v>250</v>
      </c>
      <c r="AE689" s="112"/>
      <c r="AF689" s="112"/>
      <c r="AG689" s="112"/>
      <c r="AH689" s="112">
        <f>AE689+AC689</f>
        <v>250</v>
      </c>
      <c r="AI689" s="112"/>
      <c r="AJ689" s="112">
        <f>AG689+AD689</f>
        <v>250</v>
      </c>
      <c r="AK689" s="113"/>
      <c r="AL689" s="113"/>
      <c r="AM689" s="112">
        <f>AK689+AH689</f>
        <v>250</v>
      </c>
      <c r="AN689" s="112">
        <f>AI689</f>
        <v>0</v>
      </c>
      <c r="AO689" s="112">
        <f>AQ689-AM689</f>
        <v>3750</v>
      </c>
      <c r="AP689" s="112">
        <f>AR689-AN689</f>
        <v>0</v>
      </c>
      <c r="AQ689" s="112">
        <v>4000</v>
      </c>
      <c r="AR689" s="112"/>
      <c r="AS689" s="113"/>
      <c r="AT689" s="112">
        <v>4000</v>
      </c>
      <c r="AU689" s="112"/>
      <c r="AV689" s="113"/>
      <c r="AW689" s="108">
        <f>AT689+AV689</f>
        <v>4000</v>
      </c>
      <c r="AX689" s="112">
        <f>AU689</f>
        <v>0</v>
      </c>
      <c r="AY689" s="115"/>
      <c r="AZ689" s="115"/>
      <c r="BA689" s="115"/>
      <c r="BB689" s="112">
        <f>AW689+AY689+AZ689+BA689</f>
        <v>4000</v>
      </c>
      <c r="BC689" s="109">
        <f>AX689+AY689</f>
        <v>0</v>
      </c>
    </row>
    <row r="690" spans="1:55" ht="66">
      <c r="A690" s="128"/>
      <c r="B690" s="134" t="s">
        <v>125</v>
      </c>
      <c r="C690" s="106" t="s">
        <v>293</v>
      </c>
      <c r="D690" s="106" t="s">
        <v>348</v>
      </c>
      <c r="E690" s="111" t="s">
        <v>113</v>
      </c>
      <c r="F690" s="106"/>
      <c r="G690" s="151"/>
      <c r="H690" s="151"/>
      <c r="I690" s="151"/>
      <c r="J690" s="151"/>
      <c r="K690" s="151"/>
      <c r="L690" s="151"/>
      <c r="M690" s="151"/>
      <c r="N690" s="151"/>
      <c r="O690" s="109"/>
      <c r="P690" s="109"/>
      <c r="Q690" s="115"/>
      <c r="R690" s="115"/>
      <c r="S690" s="112">
        <f aca="true" t="shared" si="712" ref="S690:AR690">S691</f>
        <v>20022</v>
      </c>
      <c r="T690" s="112">
        <f t="shared" si="712"/>
        <v>20022</v>
      </c>
      <c r="U690" s="112">
        <f t="shared" si="712"/>
        <v>0</v>
      </c>
      <c r="V690" s="112">
        <f t="shared" si="712"/>
        <v>20022</v>
      </c>
      <c r="W690" s="112">
        <f t="shared" si="712"/>
        <v>0</v>
      </c>
      <c r="X690" s="112">
        <f t="shared" si="712"/>
        <v>0</v>
      </c>
      <c r="Y690" s="112">
        <f t="shared" si="712"/>
        <v>20022</v>
      </c>
      <c r="Z690" s="112">
        <f t="shared" si="712"/>
        <v>20022</v>
      </c>
      <c r="AA690" s="112">
        <f t="shared" si="712"/>
        <v>0</v>
      </c>
      <c r="AB690" s="112">
        <f t="shared" si="712"/>
        <v>0</v>
      </c>
      <c r="AC690" s="112">
        <f t="shared" si="712"/>
        <v>19164</v>
      </c>
      <c r="AD690" s="112">
        <f t="shared" si="712"/>
        <v>20022</v>
      </c>
      <c r="AE690" s="112">
        <f t="shared" si="712"/>
        <v>0</v>
      </c>
      <c r="AF690" s="112"/>
      <c r="AG690" s="112">
        <f t="shared" si="712"/>
        <v>0</v>
      </c>
      <c r="AH690" s="112">
        <f t="shared" si="712"/>
        <v>19164</v>
      </c>
      <c r="AI690" s="112"/>
      <c r="AJ690" s="112">
        <f t="shared" si="712"/>
        <v>20022</v>
      </c>
      <c r="AK690" s="112">
        <f t="shared" si="712"/>
        <v>-18993</v>
      </c>
      <c r="AL690" s="112">
        <f t="shared" si="712"/>
        <v>0</v>
      </c>
      <c r="AM690" s="112">
        <f>AM691</f>
        <v>171</v>
      </c>
      <c r="AN690" s="112">
        <f t="shared" si="712"/>
        <v>0</v>
      </c>
      <c r="AO690" s="112">
        <f t="shared" si="712"/>
        <v>362</v>
      </c>
      <c r="AP690" s="112">
        <f t="shared" si="712"/>
        <v>0</v>
      </c>
      <c r="AQ690" s="112">
        <f t="shared" si="712"/>
        <v>533</v>
      </c>
      <c r="AR690" s="112">
        <f t="shared" si="712"/>
        <v>0</v>
      </c>
      <c r="AS690" s="113"/>
      <c r="AT690" s="112">
        <f aca="true" t="shared" si="713" ref="AT690:BC690">AT691</f>
        <v>533</v>
      </c>
      <c r="AU690" s="112">
        <f t="shared" si="713"/>
        <v>0</v>
      </c>
      <c r="AV690" s="112">
        <f t="shared" si="713"/>
        <v>0</v>
      </c>
      <c r="AW690" s="112">
        <f t="shared" si="713"/>
        <v>533</v>
      </c>
      <c r="AX690" s="112">
        <f t="shared" si="713"/>
        <v>0</v>
      </c>
      <c r="AY690" s="112">
        <f t="shared" si="713"/>
        <v>0</v>
      </c>
      <c r="AZ690" s="112">
        <f t="shared" si="713"/>
        <v>0</v>
      </c>
      <c r="BA690" s="112">
        <f t="shared" si="713"/>
        <v>0</v>
      </c>
      <c r="BB690" s="112">
        <f t="shared" si="713"/>
        <v>533</v>
      </c>
      <c r="BC690" s="112">
        <f t="shared" si="713"/>
        <v>0</v>
      </c>
    </row>
    <row r="691" spans="1:55" ht="72" customHeight="1">
      <c r="A691" s="128"/>
      <c r="B691" s="105" t="s">
        <v>332</v>
      </c>
      <c r="C691" s="106" t="s">
        <v>293</v>
      </c>
      <c r="D691" s="106" t="s">
        <v>348</v>
      </c>
      <c r="E691" s="111" t="s">
        <v>113</v>
      </c>
      <c r="F691" s="106" t="s">
        <v>333</v>
      </c>
      <c r="G691" s="151"/>
      <c r="H691" s="151"/>
      <c r="I691" s="151"/>
      <c r="J691" s="151"/>
      <c r="K691" s="151"/>
      <c r="L691" s="151"/>
      <c r="M691" s="151"/>
      <c r="N691" s="151"/>
      <c r="O691" s="109"/>
      <c r="P691" s="109"/>
      <c r="Q691" s="115"/>
      <c r="R691" s="115"/>
      <c r="S691" s="112">
        <f>T691-Q691</f>
        <v>20022</v>
      </c>
      <c r="T691" s="112">
        <v>20022</v>
      </c>
      <c r="U691" s="112"/>
      <c r="V691" s="112">
        <v>20022</v>
      </c>
      <c r="W691" s="112"/>
      <c r="X691" s="112"/>
      <c r="Y691" s="112">
        <f>W691+T691</f>
        <v>20022</v>
      </c>
      <c r="Z691" s="112">
        <f>X691+V691</f>
        <v>20022</v>
      </c>
      <c r="AA691" s="112"/>
      <c r="AB691" s="112"/>
      <c r="AC691" s="112">
        <f>AA691+Y691-858</f>
        <v>19164</v>
      </c>
      <c r="AD691" s="112">
        <f>AB691+Z691</f>
        <v>20022</v>
      </c>
      <c r="AE691" s="112"/>
      <c r="AF691" s="112"/>
      <c r="AG691" s="112"/>
      <c r="AH691" s="112">
        <f>AE691+AC691</f>
        <v>19164</v>
      </c>
      <c r="AI691" s="112"/>
      <c r="AJ691" s="112">
        <f>AG691+AD691</f>
        <v>20022</v>
      </c>
      <c r="AK691" s="112">
        <v>-18993</v>
      </c>
      <c r="AL691" s="112"/>
      <c r="AM691" s="112">
        <f>AK691+AH691</f>
        <v>171</v>
      </c>
      <c r="AN691" s="112">
        <f>AI691</f>
        <v>0</v>
      </c>
      <c r="AO691" s="112">
        <f>AQ691-AM691</f>
        <v>362</v>
      </c>
      <c r="AP691" s="112">
        <f>AR691-AN691</f>
        <v>0</v>
      </c>
      <c r="AQ691" s="112">
        <v>533</v>
      </c>
      <c r="AR691" s="112"/>
      <c r="AS691" s="113"/>
      <c r="AT691" s="112">
        <v>533</v>
      </c>
      <c r="AU691" s="112"/>
      <c r="AV691" s="113"/>
      <c r="AW691" s="108">
        <f>AT691+AV691</f>
        <v>533</v>
      </c>
      <c r="AX691" s="112">
        <f>AU691</f>
        <v>0</v>
      </c>
      <c r="AY691" s="115"/>
      <c r="AZ691" s="115"/>
      <c r="BA691" s="115"/>
      <c r="BB691" s="112">
        <f>AW691+AY691+AZ691+BA691</f>
        <v>533</v>
      </c>
      <c r="BC691" s="109">
        <f>AX691+AY691</f>
        <v>0</v>
      </c>
    </row>
    <row r="692" spans="1:55" s="3" customFormat="1" ht="49.5">
      <c r="A692" s="128"/>
      <c r="B692" s="134" t="s">
        <v>144</v>
      </c>
      <c r="C692" s="106" t="s">
        <v>293</v>
      </c>
      <c r="D692" s="106" t="s">
        <v>348</v>
      </c>
      <c r="E692" s="111" t="s">
        <v>115</v>
      </c>
      <c r="F692" s="106"/>
      <c r="G692" s="151"/>
      <c r="H692" s="151"/>
      <c r="I692" s="151"/>
      <c r="J692" s="151"/>
      <c r="K692" s="151"/>
      <c r="L692" s="151"/>
      <c r="M692" s="151"/>
      <c r="N692" s="151"/>
      <c r="O692" s="109"/>
      <c r="P692" s="109"/>
      <c r="Q692" s="115"/>
      <c r="R692" s="115"/>
      <c r="S692" s="112">
        <f>S693</f>
        <v>39</v>
      </c>
      <c r="T692" s="112">
        <f aca="true" t="shared" si="714" ref="T692:AL693">T693</f>
        <v>39</v>
      </c>
      <c r="U692" s="112">
        <f t="shared" si="714"/>
        <v>0</v>
      </c>
      <c r="V692" s="112">
        <f t="shared" si="714"/>
        <v>0</v>
      </c>
      <c r="W692" s="112">
        <f t="shared" si="714"/>
        <v>0</v>
      </c>
      <c r="X692" s="112">
        <f t="shared" si="714"/>
        <v>0</v>
      </c>
      <c r="Y692" s="112">
        <f t="shared" si="714"/>
        <v>39</v>
      </c>
      <c r="Z692" s="112">
        <f t="shared" si="714"/>
        <v>0</v>
      </c>
      <c r="AA692" s="112">
        <f t="shared" si="714"/>
        <v>0</v>
      </c>
      <c r="AB692" s="112">
        <f t="shared" si="714"/>
        <v>0</v>
      </c>
      <c r="AC692" s="112">
        <f t="shared" si="714"/>
        <v>39</v>
      </c>
      <c r="AD692" s="112">
        <f t="shared" si="714"/>
        <v>0</v>
      </c>
      <c r="AE692" s="112">
        <f t="shared" si="714"/>
        <v>0</v>
      </c>
      <c r="AF692" s="112"/>
      <c r="AG692" s="112">
        <f t="shared" si="714"/>
        <v>0</v>
      </c>
      <c r="AH692" s="112">
        <f t="shared" si="714"/>
        <v>39</v>
      </c>
      <c r="AI692" s="112"/>
      <c r="AJ692" s="112">
        <f t="shared" si="714"/>
        <v>0</v>
      </c>
      <c r="AK692" s="112">
        <f t="shared" si="714"/>
        <v>0</v>
      </c>
      <c r="AL692" s="112">
        <f t="shared" si="714"/>
        <v>0</v>
      </c>
      <c r="AM692" s="112">
        <f aca="true" t="shared" si="715" ref="AK692:AR693">AM693</f>
        <v>39</v>
      </c>
      <c r="AN692" s="112">
        <f t="shared" si="715"/>
        <v>0</v>
      </c>
      <c r="AO692" s="112">
        <f t="shared" si="715"/>
        <v>0</v>
      </c>
      <c r="AP692" s="112">
        <f t="shared" si="715"/>
        <v>0</v>
      </c>
      <c r="AQ692" s="112">
        <f t="shared" si="715"/>
        <v>39</v>
      </c>
      <c r="AR692" s="112">
        <f t="shared" si="715"/>
        <v>0</v>
      </c>
      <c r="AS692" s="142"/>
      <c r="AT692" s="112">
        <f>AT693</f>
        <v>39</v>
      </c>
      <c r="AU692" s="112">
        <f aca="true" t="shared" si="716" ref="AU692:BC693">AU693</f>
        <v>0</v>
      </c>
      <c r="AV692" s="112">
        <f t="shared" si="716"/>
        <v>0</v>
      </c>
      <c r="AW692" s="112">
        <f t="shared" si="716"/>
        <v>39</v>
      </c>
      <c r="AX692" s="112">
        <f t="shared" si="716"/>
        <v>0</v>
      </c>
      <c r="AY692" s="112">
        <f t="shared" si="716"/>
        <v>0</v>
      </c>
      <c r="AZ692" s="112">
        <f t="shared" si="716"/>
        <v>0</v>
      </c>
      <c r="BA692" s="112">
        <f t="shared" si="716"/>
        <v>0</v>
      </c>
      <c r="BB692" s="112">
        <f t="shared" si="716"/>
        <v>39</v>
      </c>
      <c r="BC692" s="112">
        <f t="shared" si="716"/>
        <v>0</v>
      </c>
    </row>
    <row r="693" spans="1:55" ht="66">
      <c r="A693" s="128"/>
      <c r="B693" s="166" t="s">
        <v>143</v>
      </c>
      <c r="C693" s="106" t="s">
        <v>293</v>
      </c>
      <c r="D693" s="106" t="s">
        <v>348</v>
      </c>
      <c r="E693" s="111" t="s">
        <v>118</v>
      </c>
      <c r="F693" s="106"/>
      <c r="G693" s="151"/>
      <c r="H693" s="151"/>
      <c r="I693" s="151"/>
      <c r="J693" s="151"/>
      <c r="K693" s="151"/>
      <c r="L693" s="151"/>
      <c r="M693" s="151"/>
      <c r="N693" s="151"/>
      <c r="O693" s="109"/>
      <c r="P693" s="109"/>
      <c r="Q693" s="115"/>
      <c r="R693" s="115"/>
      <c r="S693" s="112">
        <f>S694</f>
        <v>39</v>
      </c>
      <c r="T693" s="112">
        <f t="shared" si="714"/>
        <v>39</v>
      </c>
      <c r="U693" s="112">
        <f t="shared" si="714"/>
        <v>0</v>
      </c>
      <c r="V693" s="112">
        <f t="shared" si="714"/>
        <v>0</v>
      </c>
      <c r="W693" s="112">
        <f t="shared" si="714"/>
        <v>0</v>
      </c>
      <c r="X693" s="112">
        <f t="shared" si="714"/>
        <v>0</v>
      </c>
      <c r="Y693" s="112">
        <f t="shared" si="714"/>
        <v>39</v>
      </c>
      <c r="Z693" s="112">
        <f t="shared" si="714"/>
        <v>0</v>
      </c>
      <c r="AA693" s="112">
        <f t="shared" si="714"/>
        <v>0</v>
      </c>
      <c r="AB693" s="112">
        <f t="shared" si="714"/>
        <v>0</v>
      </c>
      <c r="AC693" s="112">
        <f t="shared" si="714"/>
        <v>39</v>
      </c>
      <c r="AD693" s="112">
        <f t="shared" si="714"/>
        <v>0</v>
      </c>
      <c r="AE693" s="112">
        <f t="shared" si="714"/>
        <v>0</v>
      </c>
      <c r="AF693" s="112"/>
      <c r="AG693" s="112">
        <f t="shared" si="714"/>
        <v>0</v>
      </c>
      <c r="AH693" s="112">
        <f t="shared" si="714"/>
        <v>39</v>
      </c>
      <c r="AI693" s="112"/>
      <c r="AJ693" s="112">
        <f t="shared" si="714"/>
        <v>0</v>
      </c>
      <c r="AK693" s="112">
        <f t="shared" si="715"/>
        <v>0</v>
      </c>
      <c r="AL693" s="112">
        <f t="shared" si="715"/>
        <v>0</v>
      </c>
      <c r="AM693" s="112">
        <f t="shared" si="715"/>
        <v>39</v>
      </c>
      <c r="AN693" s="112">
        <f t="shared" si="715"/>
        <v>0</v>
      </c>
      <c r="AO693" s="112">
        <f t="shared" si="715"/>
        <v>0</v>
      </c>
      <c r="AP693" s="112">
        <f t="shared" si="715"/>
        <v>0</v>
      </c>
      <c r="AQ693" s="112">
        <f t="shared" si="715"/>
        <v>39</v>
      </c>
      <c r="AR693" s="112">
        <f t="shared" si="715"/>
        <v>0</v>
      </c>
      <c r="AS693" s="113"/>
      <c r="AT693" s="112">
        <f>AT694</f>
        <v>39</v>
      </c>
      <c r="AU693" s="112">
        <f t="shared" si="716"/>
        <v>0</v>
      </c>
      <c r="AV693" s="112">
        <f t="shared" si="716"/>
        <v>0</v>
      </c>
      <c r="AW693" s="112">
        <f t="shared" si="716"/>
        <v>39</v>
      </c>
      <c r="AX693" s="112">
        <f t="shared" si="716"/>
        <v>0</v>
      </c>
      <c r="AY693" s="112">
        <f t="shared" si="716"/>
        <v>0</v>
      </c>
      <c r="AZ693" s="112">
        <f t="shared" si="716"/>
        <v>0</v>
      </c>
      <c r="BA693" s="112">
        <f t="shared" si="716"/>
        <v>0</v>
      </c>
      <c r="BB693" s="112">
        <f t="shared" si="716"/>
        <v>39</v>
      </c>
      <c r="BC693" s="112">
        <f t="shared" si="716"/>
        <v>0</v>
      </c>
    </row>
    <row r="694" spans="1:55" ht="66">
      <c r="A694" s="128"/>
      <c r="B694" s="105" t="s">
        <v>332</v>
      </c>
      <c r="C694" s="106" t="s">
        <v>293</v>
      </c>
      <c r="D694" s="106" t="s">
        <v>348</v>
      </c>
      <c r="E694" s="111" t="s">
        <v>118</v>
      </c>
      <c r="F694" s="106" t="s">
        <v>333</v>
      </c>
      <c r="G694" s="151"/>
      <c r="H694" s="151"/>
      <c r="I694" s="151"/>
      <c r="J694" s="151"/>
      <c r="K694" s="151"/>
      <c r="L694" s="151"/>
      <c r="M694" s="151"/>
      <c r="N694" s="151"/>
      <c r="O694" s="109"/>
      <c r="P694" s="109"/>
      <c r="Q694" s="115"/>
      <c r="R694" s="115"/>
      <c r="S694" s="112">
        <f>T694-Q694</f>
        <v>39</v>
      </c>
      <c r="T694" s="112">
        <v>39</v>
      </c>
      <c r="U694" s="112"/>
      <c r="V694" s="112"/>
      <c r="W694" s="112"/>
      <c r="X694" s="112"/>
      <c r="Y694" s="112">
        <f>W694+T694</f>
        <v>39</v>
      </c>
      <c r="Z694" s="112">
        <f>X694+V694</f>
        <v>0</v>
      </c>
      <c r="AA694" s="112"/>
      <c r="AB694" s="112"/>
      <c r="AC694" s="112">
        <f>AA694+Y694</f>
        <v>39</v>
      </c>
      <c r="AD694" s="112">
        <f>AB694+Z694</f>
        <v>0</v>
      </c>
      <c r="AE694" s="112"/>
      <c r="AF694" s="112"/>
      <c r="AG694" s="112"/>
      <c r="AH694" s="112">
        <f>AE694+AC694</f>
        <v>39</v>
      </c>
      <c r="AI694" s="112"/>
      <c r="AJ694" s="112">
        <f>AG694+AD694</f>
        <v>0</v>
      </c>
      <c r="AK694" s="113"/>
      <c r="AL694" s="113"/>
      <c r="AM694" s="112">
        <f>AK694+AH694</f>
        <v>39</v>
      </c>
      <c r="AN694" s="112">
        <f>AI694</f>
        <v>0</v>
      </c>
      <c r="AO694" s="112">
        <f>AQ694-AM694</f>
        <v>0</v>
      </c>
      <c r="AP694" s="112">
        <f>AR694-AN694</f>
        <v>0</v>
      </c>
      <c r="AQ694" s="112">
        <v>39</v>
      </c>
      <c r="AR694" s="112"/>
      <c r="AS694" s="113"/>
      <c r="AT694" s="112">
        <v>39</v>
      </c>
      <c r="AU694" s="112"/>
      <c r="AV694" s="113"/>
      <c r="AW694" s="108">
        <f>AT694+AV694</f>
        <v>39</v>
      </c>
      <c r="AX694" s="112">
        <f>AU694</f>
        <v>0</v>
      </c>
      <c r="AY694" s="115"/>
      <c r="AZ694" s="115"/>
      <c r="BA694" s="115"/>
      <c r="BB694" s="112">
        <f>AW694+AY694+AZ694+BA694</f>
        <v>39</v>
      </c>
      <c r="BC694" s="109">
        <f>AX694+AY694</f>
        <v>0</v>
      </c>
    </row>
    <row r="695" spans="1:55" ht="16.5">
      <c r="A695" s="128"/>
      <c r="B695" s="155"/>
      <c r="C695" s="145"/>
      <c r="D695" s="145"/>
      <c r="E695" s="146"/>
      <c r="F695" s="145"/>
      <c r="G695" s="151"/>
      <c r="H695" s="151"/>
      <c r="I695" s="151"/>
      <c r="J695" s="151"/>
      <c r="K695" s="151"/>
      <c r="L695" s="151"/>
      <c r="M695" s="151"/>
      <c r="N695" s="151"/>
      <c r="O695" s="109"/>
      <c r="P695" s="109"/>
      <c r="Q695" s="115"/>
      <c r="R695" s="115"/>
      <c r="S695" s="112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13"/>
      <c r="AL695" s="113"/>
      <c r="AM695" s="125"/>
      <c r="AN695" s="125"/>
      <c r="AO695" s="126"/>
      <c r="AP695" s="126"/>
      <c r="AQ695" s="127"/>
      <c r="AR695" s="126"/>
      <c r="AS695" s="113"/>
      <c r="AT695" s="127"/>
      <c r="AU695" s="126"/>
      <c r="AV695" s="113"/>
      <c r="AW695" s="113"/>
      <c r="AX695" s="112">
        <f>AU695</f>
        <v>0</v>
      </c>
      <c r="AY695" s="115"/>
      <c r="AZ695" s="115"/>
      <c r="BA695" s="115"/>
      <c r="BB695" s="124"/>
      <c r="BC695" s="115"/>
    </row>
    <row r="696" spans="1:55" s="5" customFormat="1" ht="60.75">
      <c r="A696" s="91">
        <v>920</v>
      </c>
      <c r="B696" s="92" t="s">
        <v>12</v>
      </c>
      <c r="C696" s="95"/>
      <c r="D696" s="95"/>
      <c r="E696" s="94"/>
      <c r="F696" s="95"/>
      <c r="G696" s="143" t="e">
        <f aca="true" t="shared" si="717" ref="G696:L696">G700+G753+G772+G730+G778+G785+G697</f>
        <v>#REF!</v>
      </c>
      <c r="H696" s="143" t="e">
        <f t="shared" si="717"/>
        <v>#REF!</v>
      </c>
      <c r="I696" s="143" t="e">
        <f t="shared" si="717"/>
        <v>#REF!</v>
      </c>
      <c r="J696" s="143">
        <f t="shared" si="717"/>
        <v>453509</v>
      </c>
      <c r="K696" s="143">
        <f t="shared" si="717"/>
        <v>1299085</v>
      </c>
      <c r="L696" s="143">
        <f t="shared" si="717"/>
        <v>0</v>
      </c>
      <c r="M696" s="143"/>
      <c r="N696" s="143">
        <f aca="true" t="shared" si="718" ref="N696:AB696">N700+N753+N772+N730+N778+N785+N697</f>
        <v>1444196</v>
      </c>
      <c r="O696" s="143">
        <f t="shared" si="718"/>
        <v>0</v>
      </c>
      <c r="P696" s="143">
        <f t="shared" si="718"/>
        <v>0</v>
      </c>
      <c r="Q696" s="143">
        <f t="shared" si="718"/>
        <v>1444196</v>
      </c>
      <c r="R696" s="143">
        <f t="shared" si="718"/>
        <v>0</v>
      </c>
      <c r="S696" s="143">
        <f t="shared" si="718"/>
        <v>-856809</v>
      </c>
      <c r="T696" s="143">
        <f t="shared" si="718"/>
        <v>587387</v>
      </c>
      <c r="U696" s="143">
        <f t="shared" si="718"/>
        <v>0</v>
      </c>
      <c r="V696" s="143">
        <f t="shared" si="718"/>
        <v>587387</v>
      </c>
      <c r="W696" s="143">
        <f t="shared" si="718"/>
        <v>0</v>
      </c>
      <c r="X696" s="143">
        <f t="shared" si="718"/>
        <v>0</v>
      </c>
      <c r="Y696" s="143">
        <f t="shared" si="718"/>
        <v>587387</v>
      </c>
      <c r="Z696" s="143">
        <f t="shared" si="718"/>
        <v>587387</v>
      </c>
      <c r="AA696" s="143">
        <f t="shared" si="718"/>
        <v>0</v>
      </c>
      <c r="AB696" s="143">
        <f t="shared" si="718"/>
        <v>0</v>
      </c>
      <c r="AC696" s="143">
        <f aca="true" t="shared" si="719" ref="AC696:AN696">AC700+AC753+AC772+AC730+AC778+AC785+AC697+AC793</f>
        <v>588245</v>
      </c>
      <c r="AD696" s="143">
        <f t="shared" si="719"/>
        <v>587387</v>
      </c>
      <c r="AE696" s="143">
        <f t="shared" si="719"/>
        <v>3566</v>
      </c>
      <c r="AF696" s="143">
        <f t="shared" si="719"/>
        <v>3566</v>
      </c>
      <c r="AG696" s="143">
        <f t="shared" si="719"/>
        <v>0</v>
      </c>
      <c r="AH696" s="143">
        <f t="shared" si="719"/>
        <v>591811</v>
      </c>
      <c r="AI696" s="143">
        <f t="shared" si="719"/>
        <v>3566</v>
      </c>
      <c r="AJ696" s="143">
        <f t="shared" si="719"/>
        <v>587387</v>
      </c>
      <c r="AK696" s="143">
        <f t="shared" si="719"/>
        <v>0</v>
      </c>
      <c r="AL696" s="143">
        <f t="shared" si="719"/>
        <v>0</v>
      </c>
      <c r="AM696" s="143">
        <f t="shared" si="719"/>
        <v>591811</v>
      </c>
      <c r="AN696" s="143">
        <f t="shared" si="719"/>
        <v>3566</v>
      </c>
      <c r="AO696" s="143">
        <f>AO700+AO753+AO772+AO730+AO778+AO785+AO697+AO793+AO775</f>
        <v>313572</v>
      </c>
      <c r="AP696" s="143">
        <f>AP700+AP753+AP772+AP730+AP778+AP785+AP697+AP793+AP775</f>
        <v>-3566</v>
      </c>
      <c r="AQ696" s="143">
        <f>AQ700+AQ753+AQ772+AQ730+AQ778+AQ785+AQ697+AQ793+AQ775</f>
        <v>905383</v>
      </c>
      <c r="AR696" s="143">
        <f>AR700+AR753+AR772+AR730+AR778+AR785+AR697+AR793+AR775</f>
        <v>0</v>
      </c>
      <c r="AS696" s="144"/>
      <c r="AT696" s="143">
        <f aca="true" t="shared" si="720" ref="AT696:BC696">AT700+AT753+AT772+AT730+AT778+AT785+AT697+AT793+AT775</f>
        <v>905383</v>
      </c>
      <c r="AU696" s="143">
        <f t="shared" si="720"/>
        <v>0</v>
      </c>
      <c r="AV696" s="143">
        <f t="shared" si="720"/>
        <v>0</v>
      </c>
      <c r="AW696" s="143">
        <f t="shared" si="720"/>
        <v>905383</v>
      </c>
      <c r="AX696" s="143">
        <f t="shared" si="720"/>
        <v>0</v>
      </c>
      <c r="AY696" s="143">
        <f t="shared" si="720"/>
        <v>0</v>
      </c>
      <c r="AZ696" s="143">
        <f t="shared" si="720"/>
        <v>-39387</v>
      </c>
      <c r="BA696" s="143">
        <f t="shared" si="720"/>
        <v>0</v>
      </c>
      <c r="BB696" s="143">
        <f t="shared" si="720"/>
        <v>865996</v>
      </c>
      <c r="BC696" s="143">
        <f t="shared" si="720"/>
        <v>0</v>
      </c>
    </row>
    <row r="697" spans="1:55" s="5" customFormat="1" ht="20.25">
      <c r="A697" s="91"/>
      <c r="B697" s="99" t="s">
        <v>350</v>
      </c>
      <c r="C697" s="100" t="s">
        <v>324</v>
      </c>
      <c r="D697" s="100" t="s">
        <v>334</v>
      </c>
      <c r="E697" s="140"/>
      <c r="F697" s="100"/>
      <c r="G697" s="102">
        <f>G698</f>
        <v>0</v>
      </c>
      <c r="H697" s="102">
        <f aca="true" t="shared" si="721" ref="H697:AR697">H698</f>
        <v>0</v>
      </c>
      <c r="I697" s="102">
        <f t="shared" si="721"/>
        <v>0</v>
      </c>
      <c r="J697" s="102">
        <f t="shared" si="721"/>
        <v>3469</v>
      </c>
      <c r="K697" s="102">
        <f t="shared" si="721"/>
        <v>3469</v>
      </c>
      <c r="L697" s="102">
        <f t="shared" si="721"/>
        <v>0</v>
      </c>
      <c r="M697" s="102"/>
      <c r="N697" s="102">
        <f t="shared" si="721"/>
        <v>3715</v>
      </c>
      <c r="O697" s="102">
        <f t="shared" si="721"/>
        <v>0</v>
      </c>
      <c r="P697" s="102">
        <f t="shared" si="721"/>
        <v>0</v>
      </c>
      <c r="Q697" s="102">
        <f t="shared" si="721"/>
        <v>3715</v>
      </c>
      <c r="R697" s="102">
        <f t="shared" si="721"/>
        <v>0</v>
      </c>
      <c r="S697" s="102">
        <f t="shared" si="721"/>
        <v>-408</v>
      </c>
      <c r="T697" s="102">
        <f t="shared" si="721"/>
        <v>3307</v>
      </c>
      <c r="U697" s="102">
        <f t="shared" si="721"/>
        <v>0</v>
      </c>
      <c r="V697" s="102">
        <f t="shared" si="721"/>
        <v>3307</v>
      </c>
      <c r="W697" s="102">
        <f t="shared" si="721"/>
        <v>0</v>
      </c>
      <c r="X697" s="102">
        <f t="shared" si="721"/>
        <v>0</v>
      </c>
      <c r="Y697" s="102">
        <f t="shared" si="721"/>
        <v>3307</v>
      </c>
      <c r="Z697" s="102">
        <f t="shared" si="721"/>
        <v>3307</v>
      </c>
      <c r="AA697" s="102">
        <f t="shared" si="721"/>
        <v>0</v>
      </c>
      <c r="AB697" s="102">
        <f t="shared" si="721"/>
        <v>0</v>
      </c>
      <c r="AC697" s="102">
        <f t="shared" si="721"/>
        <v>3307</v>
      </c>
      <c r="AD697" s="102">
        <f t="shared" si="721"/>
        <v>3307</v>
      </c>
      <c r="AE697" s="102">
        <f t="shared" si="721"/>
        <v>0</v>
      </c>
      <c r="AF697" s="102"/>
      <c r="AG697" s="102">
        <f t="shared" si="721"/>
        <v>0</v>
      </c>
      <c r="AH697" s="102">
        <f t="shared" si="721"/>
        <v>3307</v>
      </c>
      <c r="AI697" s="102"/>
      <c r="AJ697" s="102">
        <f t="shared" si="721"/>
        <v>3307</v>
      </c>
      <c r="AK697" s="102">
        <f t="shared" si="721"/>
        <v>0</v>
      </c>
      <c r="AL697" s="102">
        <f t="shared" si="721"/>
        <v>0</v>
      </c>
      <c r="AM697" s="102">
        <f t="shared" si="721"/>
        <v>3307</v>
      </c>
      <c r="AN697" s="102">
        <f t="shared" si="721"/>
        <v>0</v>
      </c>
      <c r="AO697" s="102">
        <f t="shared" si="721"/>
        <v>0</v>
      </c>
      <c r="AP697" s="102">
        <f t="shared" si="721"/>
        <v>0</v>
      </c>
      <c r="AQ697" s="102">
        <f t="shared" si="721"/>
        <v>3307</v>
      </c>
      <c r="AR697" s="102">
        <f t="shared" si="721"/>
        <v>0</v>
      </c>
      <c r="AS697" s="144"/>
      <c r="AT697" s="102">
        <f>AT698</f>
        <v>3307</v>
      </c>
      <c r="AU697" s="102">
        <f aca="true" t="shared" si="722" ref="AU697:BC698">AU698</f>
        <v>0</v>
      </c>
      <c r="AV697" s="102">
        <f t="shared" si="722"/>
        <v>0</v>
      </c>
      <c r="AW697" s="102">
        <f t="shared" si="722"/>
        <v>3307</v>
      </c>
      <c r="AX697" s="102">
        <f t="shared" si="722"/>
        <v>0</v>
      </c>
      <c r="AY697" s="102">
        <f t="shared" si="722"/>
        <v>0</v>
      </c>
      <c r="AZ697" s="102">
        <f t="shared" si="722"/>
        <v>0</v>
      </c>
      <c r="BA697" s="102">
        <f t="shared" si="722"/>
        <v>0</v>
      </c>
      <c r="BB697" s="102">
        <f t="shared" si="722"/>
        <v>3307</v>
      </c>
      <c r="BC697" s="102">
        <f t="shared" si="722"/>
        <v>0</v>
      </c>
    </row>
    <row r="698" spans="1:55" s="5" customFormat="1" ht="20.25">
      <c r="A698" s="91"/>
      <c r="B698" s="105" t="s">
        <v>351</v>
      </c>
      <c r="C698" s="106" t="s">
        <v>324</v>
      </c>
      <c r="D698" s="106" t="s">
        <v>334</v>
      </c>
      <c r="E698" s="139" t="s">
        <v>423</v>
      </c>
      <c r="F698" s="106"/>
      <c r="G698" s="108">
        <f>G699</f>
        <v>0</v>
      </c>
      <c r="H698" s="108">
        <f aca="true" t="shared" si="723" ref="H698:AR698">H699</f>
        <v>0</v>
      </c>
      <c r="I698" s="108">
        <f t="shared" si="723"/>
        <v>0</v>
      </c>
      <c r="J698" s="108">
        <f t="shared" si="723"/>
        <v>3469</v>
      </c>
      <c r="K698" s="108">
        <f t="shared" si="723"/>
        <v>3469</v>
      </c>
      <c r="L698" s="108">
        <f t="shared" si="723"/>
        <v>0</v>
      </c>
      <c r="M698" s="108"/>
      <c r="N698" s="108">
        <f t="shared" si="723"/>
        <v>3715</v>
      </c>
      <c r="O698" s="108">
        <f t="shared" si="723"/>
        <v>0</v>
      </c>
      <c r="P698" s="108">
        <f t="shared" si="723"/>
        <v>0</v>
      </c>
      <c r="Q698" s="108">
        <f t="shared" si="723"/>
        <v>3715</v>
      </c>
      <c r="R698" s="108">
        <f t="shared" si="723"/>
        <v>0</v>
      </c>
      <c r="S698" s="108">
        <f t="shared" si="723"/>
        <v>-408</v>
      </c>
      <c r="T698" s="108">
        <f t="shared" si="723"/>
        <v>3307</v>
      </c>
      <c r="U698" s="108">
        <f t="shared" si="723"/>
        <v>0</v>
      </c>
      <c r="V698" s="108">
        <f t="shared" si="723"/>
        <v>3307</v>
      </c>
      <c r="W698" s="108">
        <f t="shared" si="723"/>
        <v>0</v>
      </c>
      <c r="X698" s="108">
        <f t="shared" si="723"/>
        <v>0</v>
      </c>
      <c r="Y698" s="108">
        <f t="shared" si="723"/>
        <v>3307</v>
      </c>
      <c r="Z698" s="108">
        <f t="shared" si="723"/>
        <v>3307</v>
      </c>
      <c r="AA698" s="108">
        <f t="shared" si="723"/>
        <v>0</v>
      </c>
      <c r="AB698" s="108">
        <f t="shared" si="723"/>
        <v>0</v>
      </c>
      <c r="AC698" s="108">
        <f t="shared" si="723"/>
        <v>3307</v>
      </c>
      <c r="AD698" s="108">
        <f t="shared" si="723"/>
        <v>3307</v>
      </c>
      <c r="AE698" s="108">
        <f t="shared" si="723"/>
        <v>0</v>
      </c>
      <c r="AF698" s="108"/>
      <c r="AG698" s="108">
        <f t="shared" si="723"/>
        <v>0</v>
      </c>
      <c r="AH698" s="108">
        <f t="shared" si="723"/>
        <v>3307</v>
      </c>
      <c r="AI698" s="108"/>
      <c r="AJ698" s="108">
        <f t="shared" si="723"/>
        <v>3307</v>
      </c>
      <c r="AK698" s="108">
        <f t="shared" si="723"/>
        <v>0</v>
      </c>
      <c r="AL698" s="108">
        <f t="shared" si="723"/>
        <v>0</v>
      </c>
      <c r="AM698" s="108">
        <f t="shared" si="723"/>
        <v>3307</v>
      </c>
      <c r="AN698" s="108">
        <f t="shared" si="723"/>
        <v>0</v>
      </c>
      <c r="AO698" s="108">
        <f t="shared" si="723"/>
        <v>0</v>
      </c>
      <c r="AP698" s="108">
        <f t="shared" si="723"/>
        <v>0</v>
      </c>
      <c r="AQ698" s="108">
        <f t="shared" si="723"/>
        <v>3307</v>
      </c>
      <c r="AR698" s="108">
        <f t="shared" si="723"/>
        <v>0</v>
      </c>
      <c r="AS698" s="144"/>
      <c r="AT698" s="108">
        <f>AT699</f>
        <v>3307</v>
      </c>
      <c r="AU698" s="108">
        <f t="shared" si="722"/>
        <v>0</v>
      </c>
      <c r="AV698" s="108">
        <f t="shared" si="722"/>
        <v>0</v>
      </c>
      <c r="AW698" s="108">
        <f t="shared" si="722"/>
        <v>3307</v>
      </c>
      <c r="AX698" s="108">
        <f t="shared" si="722"/>
        <v>0</v>
      </c>
      <c r="AY698" s="108">
        <f t="shared" si="722"/>
        <v>0</v>
      </c>
      <c r="AZ698" s="108">
        <f t="shared" si="722"/>
        <v>0</v>
      </c>
      <c r="BA698" s="108">
        <f t="shared" si="722"/>
        <v>0</v>
      </c>
      <c r="BB698" s="108">
        <f t="shared" si="722"/>
        <v>3307</v>
      </c>
      <c r="BC698" s="108">
        <f t="shared" si="722"/>
        <v>0</v>
      </c>
    </row>
    <row r="699" spans="1:55" s="5" customFormat="1" ht="66.75">
      <c r="A699" s="91"/>
      <c r="B699" s="105" t="s">
        <v>332</v>
      </c>
      <c r="C699" s="106" t="s">
        <v>324</v>
      </c>
      <c r="D699" s="106" t="s">
        <v>334</v>
      </c>
      <c r="E699" s="139" t="s">
        <v>423</v>
      </c>
      <c r="F699" s="106" t="s">
        <v>333</v>
      </c>
      <c r="G699" s="108"/>
      <c r="H699" s="108"/>
      <c r="I699" s="108"/>
      <c r="J699" s="112">
        <f>K699-G699</f>
        <v>3469</v>
      </c>
      <c r="K699" s="108">
        <v>3469</v>
      </c>
      <c r="L699" s="108"/>
      <c r="M699" s="108"/>
      <c r="N699" s="108">
        <v>3715</v>
      </c>
      <c r="O699" s="97"/>
      <c r="P699" s="112"/>
      <c r="Q699" s="112">
        <f>P699+N699</f>
        <v>3715</v>
      </c>
      <c r="R699" s="112">
        <f>O699</f>
        <v>0</v>
      </c>
      <c r="S699" s="112">
        <f>T699-Q699</f>
        <v>-408</v>
      </c>
      <c r="T699" s="112">
        <v>3307</v>
      </c>
      <c r="U699" s="112">
        <f>R699</f>
        <v>0</v>
      </c>
      <c r="V699" s="112">
        <v>3307</v>
      </c>
      <c r="W699" s="112"/>
      <c r="X699" s="112"/>
      <c r="Y699" s="112">
        <f>W699+T699</f>
        <v>3307</v>
      </c>
      <c r="Z699" s="112">
        <f>X699+V699</f>
        <v>3307</v>
      </c>
      <c r="AA699" s="112"/>
      <c r="AB699" s="112"/>
      <c r="AC699" s="112">
        <f>AA699+Y699</f>
        <v>3307</v>
      </c>
      <c r="AD699" s="112">
        <f>AB699+Z699</f>
        <v>3307</v>
      </c>
      <c r="AE699" s="112"/>
      <c r="AF699" s="112"/>
      <c r="AG699" s="112"/>
      <c r="AH699" s="112">
        <f>AE699+AC699</f>
        <v>3307</v>
      </c>
      <c r="AI699" s="112"/>
      <c r="AJ699" s="112">
        <f>AG699+AD699</f>
        <v>3307</v>
      </c>
      <c r="AK699" s="144"/>
      <c r="AL699" s="144"/>
      <c r="AM699" s="112">
        <f>AK699+AH699</f>
        <v>3307</v>
      </c>
      <c r="AN699" s="112">
        <f>AI699</f>
        <v>0</v>
      </c>
      <c r="AO699" s="112">
        <f>AQ699-AM699</f>
        <v>0</v>
      </c>
      <c r="AP699" s="112">
        <f>AR699-AN699</f>
        <v>0</v>
      </c>
      <c r="AQ699" s="112">
        <v>3307</v>
      </c>
      <c r="AR699" s="112"/>
      <c r="AS699" s="144"/>
      <c r="AT699" s="112">
        <v>3307</v>
      </c>
      <c r="AU699" s="112"/>
      <c r="AV699" s="144"/>
      <c r="AW699" s="108">
        <f>AT699+AV699</f>
        <v>3307</v>
      </c>
      <c r="AX699" s="112">
        <f aca="true" t="shared" si="724" ref="AX699:AX762">AU699</f>
        <v>0</v>
      </c>
      <c r="AY699" s="152"/>
      <c r="AZ699" s="152"/>
      <c r="BA699" s="152"/>
      <c r="BB699" s="112">
        <f>AW699+AY699+AZ699+BA699</f>
        <v>3307</v>
      </c>
      <c r="BC699" s="109">
        <f>AX699+AY699</f>
        <v>0</v>
      </c>
    </row>
    <row r="700" spans="1:55" s="2" customFormat="1" ht="18.75">
      <c r="A700" s="120"/>
      <c r="B700" s="141" t="s">
        <v>397</v>
      </c>
      <c r="C700" s="100" t="s">
        <v>349</v>
      </c>
      <c r="D700" s="100" t="s">
        <v>321</v>
      </c>
      <c r="E700" s="101"/>
      <c r="F700" s="100"/>
      <c r="G700" s="102" t="e">
        <f>G705</f>
        <v>#REF!</v>
      </c>
      <c r="H700" s="102" t="e">
        <f>H705</f>
        <v>#REF!</v>
      </c>
      <c r="I700" s="102" t="e">
        <f>I705</f>
        <v>#REF!</v>
      </c>
      <c r="J700" s="102">
        <f>J705+J702+J717</f>
        <v>-6100</v>
      </c>
      <c r="K700" s="102">
        <f>K705+K702+K717</f>
        <v>205982</v>
      </c>
      <c r="L700" s="102">
        <f>L705+L702+L717</f>
        <v>0</v>
      </c>
      <c r="M700" s="102"/>
      <c r="N700" s="102">
        <f>N705+N702+N717</f>
        <v>222894</v>
      </c>
      <c r="O700" s="102">
        <f>O705+O702+O717</f>
        <v>0</v>
      </c>
      <c r="P700" s="102">
        <f>P705+P702+P717</f>
        <v>0</v>
      </c>
      <c r="Q700" s="102">
        <f>Q705+Q702+Q717</f>
        <v>222894</v>
      </c>
      <c r="R700" s="102">
        <f>R705+R702+R717</f>
        <v>0</v>
      </c>
      <c r="S700" s="116">
        <f aca="true" t="shared" si="725" ref="S700:Z700">S702+S705+S717</f>
        <v>-174626</v>
      </c>
      <c r="T700" s="116">
        <f t="shared" si="725"/>
        <v>48268</v>
      </c>
      <c r="U700" s="116">
        <f t="shared" si="725"/>
        <v>0</v>
      </c>
      <c r="V700" s="116">
        <f t="shared" si="725"/>
        <v>48268</v>
      </c>
      <c r="W700" s="116">
        <f t="shared" si="725"/>
        <v>0</v>
      </c>
      <c r="X700" s="116">
        <f t="shared" si="725"/>
        <v>0</v>
      </c>
      <c r="Y700" s="116">
        <f t="shared" si="725"/>
        <v>48268</v>
      </c>
      <c r="Z700" s="116">
        <f t="shared" si="725"/>
        <v>48268</v>
      </c>
      <c r="AA700" s="116">
        <f aca="true" t="shared" si="726" ref="AA700:AJ700">AA702+AA705+AA717</f>
        <v>0</v>
      </c>
      <c r="AB700" s="116">
        <f t="shared" si="726"/>
        <v>0</v>
      </c>
      <c r="AC700" s="116">
        <f t="shared" si="726"/>
        <v>48268</v>
      </c>
      <c r="AD700" s="116">
        <f t="shared" si="726"/>
        <v>48268</v>
      </c>
      <c r="AE700" s="116">
        <f t="shared" si="726"/>
        <v>0</v>
      </c>
      <c r="AF700" s="116"/>
      <c r="AG700" s="116">
        <f t="shared" si="726"/>
        <v>0</v>
      </c>
      <c r="AH700" s="116">
        <f t="shared" si="726"/>
        <v>48268</v>
      </c>
      <c r="AI700" s="116"/>
      <c r="AJ700" s="116">
        <f t="shared" si="726"/>
        <v>48268</v>
      </c>
      <c r="AK700" s="116">
        <f>AK702+AK705+AK717</f>
        <v>0</v>
      </c>
      <c r="AL700" s="116">
        <f>AL702+AL705+AL717</f>
        <v>0</v>
      </c>
      <c r="AM700" s="116">
        <f>AM702+AM705+AM717</f>
        <v>48268</v>
      </c>
      <c r="AN700" s="116">
        <f>AN702+AN705+AN717</f>
        <v>0</v>
      </c>
      <c r="AO700" s="116">
        <f>AO701+AO705+AO717</f>
        <v>4996</v>
      </c>
      <c r="AP700" s="116">
        <f>AP701+AP705+AP717</f>
        <v>0</v>
      </c>
      <c r="AQ700" s="116">
        <f>AQ701+AQ705+AQ717</f>
        <v>53264</v>
      </c>
      <c r="AR700" s="116">
        <f>AR701+AR705+AR717</f>
        <v>0</v>
      </c>
      <c r="AS700" s="136"/>
      <c r="AT700" s="116">
        <f aca="true" t="shared" si="727" ref="AT700:BC700">AT701+AT705+AT717</f>
        <v>53264</v>
      </c>
      <c r="AU700" s="116">
        <f t="shared" si="727"/>
        <v>0</v>
      </c>
      <c r="AV700" s="116">
        <f t="shared" si="727"/>
        <v>0</v>
      </c>
      <c r="AW700" s="116">
        <f t="shared" si="727"/>
        <v>53264</v>
      </c>
      <c r="AX700" s="116">
        <f t="shared" si="727"/>
        <v>0</v>
      </c>
      <c r="AY700" s="116">
        <f t="shared" si="727"/>
        <v>0</v>
      </c>
      <c r="AZ700" s="116">
        <f t="shared" si="727"/>
        <v>-304</v>
      </c>
      <c r="BA700" s="116">
        <f t="shared" si="727"/>
        <v>0</v>
      </c>
      <c r="BB700" s="116">
        <f t="shared" si="727"/>
        <v>52960</v>
      </c>
      <c r="BC700" s="116">
        <f t="shared" si="727"/>
        <v>0</v>
      </c>
    </row>
    <row r="701" spans="1:55" s="2" customFormat="1" ht="66.75">
      <c r="A701" s="120"/>
      <c r="B701" s="133" t="s">
        <v>203</v>
      </c>
      <c r="C701" s="106" t="s">
        <v>349</v>
      </c>
      <c r="D701" s="106" t="s">
        <v>321</v>
      </c>
      <c r="E701" s="106" t="s">
        <v>204</v>
      </c>
      <c r="F701" s="100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16"/>
      <c r="T701" s="116"/>
      <c r="U701" s="116"/>
      <c r="V701" s="116"/>
      <c r="W701" s="116"/>
      <c r="X701" s="116"/>
      <c r="Y701" s="116"/>
      <c r="Z701" s="116"/>
      <c r="AA701" s="116"/>
      <c r="AB701" s="116"/>
      <c r="AC701" s="116"/>
      <c r="AD701" s="116"/>
      <c r="AE701" s="116"/>
      <c r="AF701" s="116"/>
      <c r="AG701" s="116"/>
      <c r="AH701" s="116"/>
      <c r="AI701" s="116"/>
      <c r="AJ701" s="116"/>
      <c r="AK701" s="116"/>
      <c r="AL701" s="116"/>
      <c r="AM701" s="116"/>
      <c r="AN701" s="116"/>
      <c r="AO701" s="112">
        <f>AO702</f>
        <v>19000</v>
      </c>
      <c r="AP701" s="112">
        <f>AP702</f>
        <v>0</v>
      </c>
      <c r="AQ701" s="112">
        <f>AQ702</f>
        <v>19000</v>
      </c>
      <c r="AR701" s="112">
        <f>AR702</f>
        <v>0</v>
      </c>
      <c r="AS701" s="136"/>
      <c r="AT701" s="112">
        <f aca="true" t="shared" si="728" ref="AT701:BC703">AT702</f>
        <v>19000</v>
      </c>
      <c r="AU701" s="112">
        <f t="shared" si="728"/>
        <v>0</v>
      </c>
      <c r="AV701" s="112">
        <f t="shared" si="728"/>
        <v>0</v>
      </c>
      <c r="AW701" s="112">
        <f t="shared" si="728"/>
        <v>19000</v>
      </c>
      <c r="AX701" s="112">
        <f t="shared" si="728"/>
        <v>0</v>
      </c>
      <c r="AY701" s="112">
        <f t="shared" si="728"/>
        <v>0</v>
      </c>
      <c r="AZ701" s="112">
        <f t="shared" si="728"/>
        <v>0</v>
      </c>
      <c r="BA701" s="112">
        <f t="shared" si="728"/>
        <v>0</v>
      </c>
      <c r="BB701" s="112">
        <f t="shared" si="728"/>
        <v>19000</v>
      </c>
      <c r="BC701" s="112">
        <f t="shared" si="728"/>
        <v>0</v>
      </c>
    </row>
    <row r="702" spans="1:55" s="2" customFormat="1" ht="83.25">
      <c r="A702" s="120"/>
      <c r="B702" s="182" t="s">
        <v>207</v>
      </c>
      <c r="C702" s="106" t="s">
        <v>349</v>
      </c>
      <c r="D702" s="106" t="s">
        <v>321</v>
      </c>
      <c r="E702" s="106" t="s">
        <v>102</v>
      </c>
      <c r="F702" s="106"/>
      <c r="G702" s="102"/>
      <c r="H702" s="102"/>
      <c r="I702" s="102"/>
      <c r="J702" s="108">
        <f>J703</f>
        <v>98400</v>
      </c>
      <c r="K702" s="108">
        <f aca="true" t="shared" si="729" ref="K702:AA703">K703</f>
        <v>98400</v>
      </c>
      <c r="L702" s="108">
        <f t="shared" si="729"/>
        <v>0</v>
      </c>
      <c r="M702" s="108"/>
      <c r="N702" s="108">
        <f t="shared" si="729"/>
        <v>105000</v>
      </c>
      <c r="O702" s="108">
        <f t="shared" si="729"/>
        <v>0</v>
      </c>
      <c r="P702" s="108">
        <f t="shared" si="729"/>
        <v>0</v>
      </c>
      <c r="Q702" s="108">
        <f t="shared" si="729"/>
        <v>105000</v>
      </c>
      <c r="R702" s="108">
        <f t="shared" si="729"/>
        <v>0</v>
      </c>
      <c r="S702" s="108">
        <f t="shared" si="729"/>
        <v>-105000</v>
      </c>
      <c r="T702" s="108">
        <f t="shared" si="729"/>
        <v>0</v>
      </c>
      <c r="U702" s="108">
        <f t="shared" si="729"/>
        <v>0</v>
      </c>
      <c r="V702" s="108">
        <f t="shared" si="729"/>
        <v>0</v>
      </c>
      <c r="W702" s="108">
        <f t="shared" si="729"/>
        <v>0</v>
      </c>
      <c r="X702" s="108">
        <f t="shared" si="729"/>
        <v>0</v>
      </c>
      <c r="Y702" s="108">
        <f t="shared" si="729"/>
        <v>0</v>
      </c>
      <c r="Z702" s="108">
        <f t="shared" si="729"/>
        <v>0</v>
      </c>
      <c r="AA702" s="108">
        <f t="shared" si="729"/>
        <v>0</v>
      </c>
      <c r="AB702" s="108">
        <f aca="true" t="shared" si="730" ref="AA702:AP703">AB703</f>
        <v>0</v>
      </c>
      <c r="AC702" s="108">
        <f t="shared" si="730"/>
        <v>0</v>
      </c>
      <c r="AD702" s="108">
        <f t="shared" si="730"/>
        <v>0</v>
      </c>
      <c r="AE702" s="108">
        <f t="shared" si="730"/>
        <v>0</v>
      </c>
      <c r="AF702" s="108"/>
      <c r="AG702" s="108">
        <f t="shared" si="730"/>
        <v>0</v>
      </c>
      <c r="AH702" s="108">
        <f t="shared" si="730"/>
        <v>0</v>
      </c>
      <c r="AI702" s="108"/>
      <c r="AJ702" s="108">
        <f t="shared" si="730"/>
        <v>0</v>
      </c>
      <c r="AK702" s="108">
        <f t="shared" si="730"/>
        <v>0</v>
      </c>
      <c r="AL702" s="108">
        <f t="shared" si="730"/>
        <v>0</v>
      </c>
      <c r="AM702" s="108">
        <f t="shared" si="730"/>
        <v>0</v>
      </c>
      <c r="AN702" s="108">
        <f t="shared" si="730"/>
        <v>0</v>
      </c>
      <c r="AO702" s="108">
        <f t="shared" si="730"/>
        <v>19000</v>
      </c>
      <c r="AP702" s="108">
        <f t="shared" si="730"/>
        <v>0</v>
      </c>
      <c r="AQ702" s="108">
        <f aca="true" t="shared" si="731" ref="AP702:AR703">AQ703</f>
        <v>19000</v>
      </c>
      <c r="AR702" s="108">
        <f t="shared" si="731"/>
        <v>0</v>
      </c>
      <c r="AS702" s="136"/>
      <c r="AT702" s="108">
        <f t="shared" si="728"/>
        <v>19000</v>
      </c>
      <c r="AU702" s="108">
        <f t="shared" si="728"/>
        <v>0</v>
      </c>
      <c r="AV702" s="108">
        <f t="shared" si="728"/>
        <v>0</v>
      </c>
      <c r="AW702" s="108">
        <f t="shared" si="728"/>
        <v>19000</v>
      </c>
      <c r="AX702" s="108">
        <f t="shared" si="728"/>
        <v>0</v>
      </c>
      <c r="AY702" s="108">
        <f t="shared" si="728"/>
        <v>0</v>
      </c>
      <c r="AZ702" s="108">
        <f t="shared" si="728"/>
        <v>0</v>
      </c>
      <c r="BA702" s="108">
        <f t="shared" si="728"/>
        <v>0</v>
      </c>
      <c r="BB702" s="108">
        <f t="shared" si="728"/>
        <v>19000</v>
      </c>
      <c r="BC702" s="108">
        <f t="shared" si="728"/>
        <v>0</v>
      </c>
    </row>
    <row r="703" spans="1:55" s="9" customFormat="1" ht="53.25" customHeight="1">
      <c r="A703" s="183"/>
      <c r="B703" s="182" t="s">
        <v>206</v>
      </c>
      <c r="C703" s="106" t="s">
        <v>349</v>
      </c>
      <c r="D703" s="106" t="s">
        <v>321</v>
      </c>
      <c r="E703" s="106" t="s">
        <v>101</v>
      </c>
      <c r="F703" s="106"/>
      <c r="G703" s="102"/>
      <c r="H703" s="102"/>
      <c r="I703" s="102"/>
      <c r="J703" s="108">
        <f>J704</f>
        <v>98400</v>
      </c>
      <c r="K703" s="108">
        <f t="shared" si="729"/>
        <v>98400</v>
      </c>
      <c r="L703" s="108">
        <f t="shared" si="729"/>
        <v>0</v>
      </c>
      <c r="M703" s="108"/>
      <c r="N703" s="108">
        <f t="shared" si="729"/>
        <v>105000</v>
      </c>
      <c r="O703" s="108">
        <f t="shared" si="729"/>
        <v>0</v>
      </c>
      <c r="P703" s="108">
        <f t="shared" si="729"/>
        <v>0</v>
      </c>
      <c r="Q703" s="108">
        <f t="shared" si="729"/>
        <v>105000</v>
      </c>
      <c r="R703" s="108">
        <f t="shared" si="729"/>
        <v>0</v>
      </c>
      <c r="S703" s="108">
        <f t="shared" si="729"/>
        <v>-105000</v>
      </c>
      <c r="T703" s="108">
        <f t="shared" si="729"/>
        <v>0</v>
      </c>
      <c r="U703" s="108">
        <f t="shared" si="729"/>
        <v>0</v>
      </c>
      <c r="V703" s="108">
        <f t="shared" si="729"/>
        <v>0</v>
      </c>
      <c r="W703" s="108">
        <f t="shared" si="729"/>
        <v>0</v>
      </c>
      <c r="X703" s="108">
        <f t="shared" si="729"/>
        <v>0</v>
      </c>
      <c r="Y703" s="108">
        <f t="shared" si="729"/>
        <v>0</v>
      </c>
      <c r="Z703" s="108">
        <f t="shared" si="729"/>
        <v>0</v>
      </c>
      <c r="AA703" s="108">
        <f t="shared" si="730"/>
        <v>0</v>
      </c>
      <c r="AB703" s="108">
        <f t="shared" si="730"/>
        <v>0</v>
      </c>
      <c r="AC703" s="108">
        <f t="shared" si="730"/>
        <v>0</v>
      </c>
      <c r="AD703" s="108">
        <f t="shared" si="730"/>
        <v>0</v>
      </c>
      <c r="AE703" s="108">
        <f t="shared" si="730"/>
        <v>0</v>
      </c>
      <c r="AF703" s="108"/>
      <c r="AG703" s="108">
        <f t="shared" si="730"/>
        <v>0</v>
      </c>
      <c r="AH703" s="108">
        <f t="shared" si="730"/>
        <v>0</v>
      </c>
      <c r="AI703" s="108"/>
      <c r="AJ703" s="108">
        <f t="shared" si="730"/>
        <v>0</v>
      </c>
      <c r="AK703" s="108">
        <f t="shared" si="730"/>
        <v>0</v>
      </c>
      <c r="AL703" s="108">
        <f t="shared" si="730"/>
        <v>0</v>
      </c>
      <c r="AM703" s="108">
        <f t="shared" si="730"/>
        <v>0</v>
      </c>
      <c r="AN703" s="108">
        <f t="shared" si="730"/>
        <v>0</v>
      </c>
      <c r="AO703" s="108">
        <f t="shared" si="730"/>
        <v>19000</v>
      </c>
      <c r="AP703" s="108">
        <f t="shared" si="731"/>
        <v>0</v>
      </c>
      <c r="AQ703" s="108">
        <f t="shared" si="731"/>
        <v>19000</v>
      </c>
      <c r="AR703" s="108">
        <f t="shared" si="731"/>
        <v>0</v>
      </c>
      <c r="AS703" s="184"/>
      <c r="AT703" s="108">
        <f t="shared" si="728"/>
        <v>19000</v>
      </c>
      <c r="AU703" s="108">
        <f t="shared" si="728"/>
        <v>0</v>
      </c>
      <c r="AV703" s="108">
        <f t="shared" si="728"/>
        <v>0</v>
      </c>
      <c r="AW703" s="108">
        <f t="shared" si="728"/>
        <v>19000</v>
      </c>
      <c r="AX703" s="108">
        <f t="shared" si="728"/>
        <v>0</v>
      </c>
      <c r="AY703" s="108">
        <f t="shared" si="728"/>
        <v>0</v>
      </c>
      <c r="AZ703" s="108">
        <f t="shared" si="728"/>
        <v>0</v>
      </c>
      <c r="BA703" s="108">
        <f t="shared" si="728"/>
        <v>0</v>
      </c>
      <c r="BB703" s="108">
        <f t="shared" si="728"/>
        <v>19000</v>
      </c>
      <c r="BC703" s="108">
        <f t="shared" si="728"/>
        <v>0</v>
      </c>
    </row>
    <row r="704" spans="1:55" s="9" customFormat="1" ht="105.75" customHeight="1">
      <c r="A704" s="183"/>
      <c r="B704" s="182" t="s">
        <v>55</v>
      </c>
      <c r="C704" s="106" t="s">
        <v>349</v>
      </c>
      <c r="D704" s="106" t="s">
        <v>321</v>
      </c>
      <c r="E704" s="106" t="s">
        <v>101</v>
      </c>
      <c r="F704" s="106" t="s">
        <v>344</v>
      </c>
      <c r="G704" s="102"/>
      <c r="H704" s="102"/>
      <c r="I704" s="102"/>
      <c r="J704" s="112">
        <f>K704-G704</f>
        <v>98400</v>
      </c>
      <c r="K704" s="185">
        <v>98400</v>
      </c>
      <c r="L704" s="185"/>
      <c r="M704" s="185"/>
      <c r="N704" s="185">
        <v>105000</v>
      </c>
      <c r="O704" s="103"/>
      <c r="P704" s="112"/>
      <c r="Q704" s="112">
        <f>P704+N704</f>
        <v>105000</v>
      </c>
      <c r="R704" s="112">
        <f>O704</f>
        <v>0</v>
      </c>
      <c r="S704" s="112">
        <f>T704-Q704</f>
        <v>-105000</v>
      </c>
      <c r="T704" s="112"/>
      <c r="U704" s="112">
        <f>R704</f>
        <v>0</v>
      </c>
      <c r="V704" s="112"/>
      <c r="W704" s="112"/>
      <c r="X704" s="112"/>
      <c r="Y704" s="112"/>
      <c r="Z704" s="112"/>
      <c r="AA704" s="112"/>
      <c r="AB704" s="112"/>
      <c r="AC704" s="112"/>
      <c r="AD704" s="112"/>
      <c r="AE704" s="112"/>
      <c r="AF704" s="112"/>
      <c r="AG704" s="112"/>
      <c r="AH704" s="112"/>
      <c r="AI704" s="112"/>
      <c r="AJ704" s="112"/>
      <c r="AK704" s="112"/>
      <c r="AL704" s="112"/>
      <c r="AM704" s="112"/>
      <c r="AN704" s="112"/>
      <c r="AO704" s="112">
        <f>AQ704-AM704</f>
        <v>19000</v>
      </c>
      <c r="AP704" s="112">
        <f>AR704-AN704</f>
        <v>0</v>
      </c>
      <c r="AQ704" s="112">
        <v>19000</v>
      </c>
      <c r="AR704" s="112"/>
      <c r="AS704" s="184"/>
      <c r="AT704" s="112">
        <v>19000</v>
      </c>
      <c r="AU704" s="112"/>
      <c r="AV704" s="184"/>
      <c r="AW704" s="108">
        <f>AT704+AV704</f>
        <v>19000</v>
      </c>
      <c r="AX704" s="112">
        <f t="shared" si="724"/>
        <v>0</v>
      </c>
      <c r="AY704" s="137"/>
      <c r="AZ704" s="137"/>
      <c r="BA704" s="137"/>
      <c r="BB704" s="112">
        <f>AW704+AY704+AZ704+BA704</f>
        <v>19000</v>
      </c>
      <c r="BC704" s="109">
        <f>AX704+AY704</f>
        <v>0</v>
      </c>
    </row>
    <row r="705" spans="1:55" s="2" customFormat="1" ht="18.75">
      <c r="A705" s="120"/>
      <c r="B705" s="133" t="s">
        <v>99</v>
      </c>
      <c r="C705" s="106" t="s">
        <v>349</v>
      </c>
      <c r="D705" s="106" t="s">
        <v>321</v>
      </c>
      <c r="E705" s="111" t="s">
        <v>398</v>
      </c>
      <c r="F705" s="106"/>
      <c r="G705" s="108" t="e">
        <f>G706+G707+G709+G715+#REF!</f>
        <v>#REF!</v>
      </c>
      <c r="H705" s="108" t="e">
        <f>H706+H707+H709+H715+#REF!</f>
        <v>#REF!</v>
      </c>
      <c r="I705" s="108" t="e">
        <f>I706+I707+I709+I715+#REF!</f>
        <v>#REF!</v>
      </c>
      <c r="J705" s="108">
        <f>J706+J707+J709+J715</f>
        <v>-158807</v>
      </c>
      <c r="K705" s="108">
        <f>K706+K707+K709+K715</f>
        <v>53275</v>
      </c>
      <c r="L705" s="108">
        <f>L706+L707+L709+L715</f>
        <v>0</v>
      </c>
      <c r="M705" s="108"/>
      <c r="N705" s="108">
        <f>N706+N707+N709+N715</f>
        <v>59731</v>
      </c>
      <c r="O705" s="108">
        <f>O706+O707+O709+O715</f>
        <v>0</v>
      </c>
      <c r="P705" s="108">
        <f>P706+P707+P709+P715</f>
        <v>0</v>
      </c>
      <c r="Q705" s="108">
        <f>Q706+Q707+Q709+Q715</f>
        <v>59731</v>
      </c>
      <c r="R705" s="108">
        <f>R706+R707+R709+R715</f>
        <v>0</v>
      </c>
      <c r="S705" s="108">
        <f>S706+S707+S711+S713+S715</f>
        <v>-17583</v>
      </c>
      <c r="T705" s="108">
        <f>T706+T707+T711+T713+T715</f>
        <v>42148</v>
      </c>
      <c r="U705" s="108">
        <f>U706+U711+U713</f>
        <v>0</v>
      </c>
      <c r="V705" s="108">
        <f>V706+V711+V713</f>
        <v>42148</v>
      </c>
      <c r="W705" s="108">
        <f aca="true" t="shared" si="732" ref="W705:AD705">W706+W707+W711+W713+W715</f>
        <v>0</v>
      </c>
      <c r="X705" s="108">
        <f t="shared" si="732"/>
        <v>0</v>
      </c>
      <c r="Y705" s="108">
        <f t="shared" si="732"/>
        <v>42148</v>
      </c>
      <c r="Z705" s="108">
        <f t="shared" si="732"/>
        <v>42148</v>
      </c>
      <c r="AA705" s="108">
        <f t="shared" si="732"/>
        <v>0</v>
      </c>
      <c r="AB705" s="108">
        <f t="shared" si="732"/>
        <v>0</v>
      </c>
      <c r="AC705" s="108">
        <f t="shared" si="732"/>
        <v>42148</v>
      </c>
      <c r="AD705" s="108">
        <f t="shared" si="732"/>
        <v>42148</v>
      </c>
      <c r="AE705" s="108">
        <f>AE706+AE707+AE711+AE713+AE715</f>
        <v>0</v>
      </c>
      <c r="AF705" s="108"/>
      <c r="AG705" s="108">
        <f>AG706+AG707+AG711+AG713+AG715</f>
        <v>0</v>
      </c>
      <c r="AH705" s="108">
        <f>AH706+AH707+AH711+AH713+AH715</f>
        <v>42148</v>
      </c>
      <c r="AI705" s="108"/>
      <c r="AJ705" s="108">
        <f aca="true" t="shared" si="733" ref="AJ705:AR705">AJ706+AJ707+AJ711+AJ713+AJ715</f>
        <v>42148</v>
      </c>
      <c r="AK705" s="108">
        <f t="shared" si="733"/>
        <v>0</v>
      </c>
      <c r="AL705" s="108">
        <f t="shared" si="733"/>
        <v>0</v>
      </c>
      <c r="AM705" s="108">
        <f t="shared" si="733"/>
        <v>42148</v>
      </c>
      <c r="AN705" s="108">
        <f t="shared" si="733"/>
        <v>0</v>
      </c>
      <c r="AO705" s="108">
        <f t="shared" si="733"/>
        <v>-15964</v>
      </c>
      <c r="AP705" s="108">
        <f t="shared" si="733"/>
        <v>0</v>
      </c>
      <c r="AQ705" s="108">
        <f t="shared" si="733"/>
        <v>26184</v>
      </c>
      <c r="AR705" s="108">
        <f t="shared" si="733"/>
        <v>0</v>
      </c>
      <c r="AS705" s="136"/>
      <c r="AT705" s="108">
        <f aca="true" t="shared" si="734" ref="AT705:BC705">AT706+AT707+AT711+AT713+AT715</f>
        <v>26184</v>
      </c>
      <c r="AU705" s="108">
        <f t="shared" si="734"/>
        <v>0</v>
      </c>
      <c r="AV705" s="108">
        <f t="shared" si="734"/>
        <v>0</v>
      </c>
      <c r="AW705" s="108">
        <f t="shared" si="734"/>
        <v>26184</v>
      </c>
      <c r="AX705" s="108">
        <f t="shared" si="734"/>
        <v>0</v>
      </c>
      <c r="AY705" s="108">
        <f t="shared" si="734"/>
        <v>0</v>
      </c>
      <c r="AZ705" s="108">
        <f t="shared" si="734"/>
        <v>-304</v>
      </c>
      <c r="BA705" s="108">
        <f t="shared" si="734"/>
        <v>0</v>
      </c>
      <c r="BB705" s="108">
        <f t="shared" si="734"/>
        <v>25880</v>
      </c>
      <c r="BC705" s="108">
        <f t="shared" si="734"/>
        <v>0</v>
      </c>
    </row>
    <row r="706" spans="1:55" s="2" customFormat="1" ht="66.75">
      <c r="A706" s="120"/>
      <c r="B706" s="105" t="s">
        <v>332</v>
      </c>
      <c r="C706" s="106" t="s">
        <v>349</v>
      </c>
      <c r="D706" s="106" t="s">
        <v>321</v>
      </c>
      <c r="E706" s="111" t="s">
        <v>398</v>
      </c>
      <c r="F706" s="106" t="s">
        <v>333</v>
      </c>
      <c r="G706" s="108">
        <f>H706</f>
        <v>68234</v>
      </c>
      <c r="H706" s="108">
        <v>68234</v>
      </c>
      <c r="I706" s="108"/>
      <c r="J706" s="112">
        <f>K706-G706</f>
        <v>-56893</v>
      </c>
      <c r="K706" s="112">
        <v>11341</v>
      </c>
      <c r="L706" s="112"/>
      <c r="M706" s="112"/>
      <c r="N706" s="108">
        <v>12549</v>
      </c>
      <c r="O706" s="103"/>
      <c r="P706" s="112"/>
      <c r="Q706" s="112">
        <f>P706+N706</f>
        <v>12549</v>
      </c>
      <c r="R706" s="112">
        <f>O706</f>
        <v>0</v>
      </c>
      <c r="S706" s="112">
        <f>T706-Q706</f>
        <v>-672</v>
      </c>
      <c r="T706" s="112">
        <v>11877</v>
      </c>
      <c r="U706" s="112">
        <f>R706</f>
        <v>0</v>
      </c>
      <c r="V706" s="112">
        <v>11877</v>
      </c>
      <c r="W706" s="112"/>
      <c r="X706" s="112"/>
      <c r="Y706" s="112">
        <f>W706+T706</f>
        <v>11877</v>
      </c>
      <c r="Z706" s="112">
        <f>X706+V706</f>
        <v>11877</v>
      </c>
      <c r="AA706" s="112"/>
      <c r="AB706" s="112"/>
      <c r="AC706" s="112">
        <f>AA706+Y706</f>
        <v>11877</v>
      </c>
      <c r="AD706" s="112">
        <f>AB706+Z706</f>
        <v>11877</v>
      </c>
      <c r="AE706" s="112"/>
      <c r="AF706" s="112"/>
      <c r="AG706" s="112"/>
      <c r="AH706" s="112">
        <f>AE706+AC706</f>
        <v>11877</v>
      </c>
      <c r="AI706" s="112"/>
      <c r="AJ706" s="112">
        <f>AG706+AD706</f>
        <v>11877</v>
      </c>
      <c r="AK706" s="136"/>
      <c r="AL706" s="136"/>
      <c r="AM706" s="112">
        <f>AK706+AH706</f>
        <v>11877</v>
      </c>
      <c r="AN706" s="112">
        <f>AI706</f>
        <v>0</v>
      </c>
      <c r="AO706" s="112">
        <f>AQ706-AM706</f>
        <v>-3776</v>
      </c>
      <c r="AP706" s="112">
        <f>AR706-AN706</f>
        <v>0</v>
      </c>
      <c r="AQ706" s="112">
        <v>8101</v>
      </c>
      <c r="AR706" s="112"/>
      <c r="AS706" s="136"/>
      <c r="AT706" s="112">
        <v>8101</v>
      </c>
      <c r="AU706" s="112"/>
      <c r="AV706" s="136"/>
      <c r="AW706" s="108">
        <f>AT706+AV706</f>
        <v>8101</v>
      </c>
      <c r="AX706" s="112">
        <f t="shared" si="724"/>
        <v>0</v>
      </c>
      <c r="AY706" s="137"/>
      <c r="AZ706" s="108">
        <v>-304</v>
      </c>
      <c r="BA706" s="137"/>
      <c r="BB706" s="112">
        <f>AW706+AY706+AZ706+BA706</f>
        <v>7797</v>
      </c>
      <c r="BC706" s="109">
        <f>AX706+AY706</f>
        <v>0</v>
      </c>
    </row>
    <row r="707" spans="1:55" s="2" customFormat="1" ht="99.75" hidden="1">
      <c r="A707" s="120"/>
      <c r="B707" s="133" t="s">
        <v>13</v>
      </c>
      <c r="C707" s="106" t="s">
        <v>349</v>
      </c>
      <c r="D707" s="106" t="s">
        <v>321</v>
      </c>
      <c r="E707" s="139" t="s">
        <v>467</v>
      </c>
      <c r="F707" s="106"/>
      <c r="G707" s="108">
        <f aca="true" t="shared" si="735" ref="G707:AJ707">G708</f>
        <v>21620</v>
      </c>
      <c r="H707" s="108">
        <f t="shared" si="735"/>
        <v>21620</v>
      </c>
      <c r="I707" s="108">
        <f t="shared" si="735"/>
        <v>0</v>
      </c>
      <c r="J707" s="108">
        <f t="shared" si="735"/>
        <v>-4743</v>
      </c>
      <c r="K707" s="108">
        <f t="shared" si="735"/>
        <v>16877</v>
      </c>
      <c r="L707" s="108">
        <f t="shared" si="735"/>
        <v>0</v>
      </c>
      <c r="M707" s="108"/>
      <c r="N707" s="108">
        <f t="shared" si="735"/>
        <v>20337</v>
      </c>
      <c r="O707" s="108">
        <f t="shared" si="735"/>
        <v>0</v>
      </c>
      <c r="P707" s="108">
        <f t="shared" si="735"/>
        <v>0</v>
      </c>
      <c r="Q707" s="108">
        <f t="shared" si="735"/>
        <v>20337</v>
      </c>
      <c r="R707" s="108">
        <f t="shared" si="735"/>
        <v>0</v>
      </c>
      <c r="S707" s="108">
        <f t="shared" si="735"/>
        <v>-20337</v>
      </c>
      <c r="T707" s="108">
        <f t="shared" si="735"/>
        <v>0</v>
      </c>
      <c r="U707" s="108">
        <f t="shared" si="735"/>
        <v>0</v>
      </c>
      <c r="V707" s="108">
        <f t="shared" si="735"/>
        <v>0</v>
      </c>
      <c r="W707" s="108">
        <f t="shared" si="735"/>
        <v>0</v>
      </c>
      <c r="X707" s="108">
        <f t="shared" si="735"/>
        <v>0</v>
      </c>
      <c r="Y707" s="108">
        <f t="shared" si="735"/>
        <v>0</v>
      </c>
      <c r="Z707" s="108">
        <f t="shared" si="735"/>
        <v>0</v>
      </c>
      <c r="AA707" s="108">
        <f t="shared" si="735"/>
        <v>0</v>
      </c>
      <c r="AB707" s="108">
        <f t="shared" si="735"/>
        <v>0</v>
      </c>
      <c r="AC707" s="108">
        <f t="shared" si="735"/>
        <v>0</v>
      </c>
      <c r="AD707" s="108">
        <f t="shared" si="735"/>
        <v>0</v>
      </c>
      <c r="AE707" s="108">
        <f t="shared" si="735"/>
        <v>0</v>
      </c>
      <c r="AF707" s="108"/>
      <c r="AG707" s="108">
        <f t="shared" si="735"/>
        <v>0</v>
      </c>
      <c r="AH707" s="108">
        <f t="shared" si="735"/>
        <v>0</v>
      </c>
      <c r="AI707" s="108"/>
      <c r="AJ707" s="108">
        <f t="shared" si="735"/>
        <v>0</v>
      </c>
      <c r="AK707" s="136"/>
      <c r="AL707" s="136"/>
      <c r="AM707" s="124"/>
      <c r="AN707" s="124"/>
      <c r="AO707" s="112"/>
      <c r="AP707" s="112"/>
      <c r="AQ707" s="112"/>
      <c r="AR707" s="112"/>
      <c r="AS707" s="136"/>
      <c r="AT707" s="112"/>
      <c r="AU707" s="112"/>
      <c r="AV707" s="136"/>
      <c r="AW707" s="136"/>
      <c r="AX707" s="112">
        <f t="shared" si="724"/>
        <v>0</v>
      </c>
      <c r="AY707" s="137"/>
      <c r="AZ707" s="137"/>
      <c r="BA707" s="137"/>
      <c r="BB707" s="124"/>
      <c r="BC707" s="137"/>
    </row>
    <row r="708" spans="1:55" s="2" customFormat="1" ht="99.75" hidden="1">
      <c r="A708" s="120"/>
      <c r="B708" s="133" t="s">
        <v>55</v>
      </c>
      <c r="C708" s="106" t="s">
        <v>349</v>
      </c>
      <c r="D708" s="106" t="s">
        <v>321</v>
      </c>
      <c r="E708" s="139" t="s">
        <v>467</v>
      </c>
      <c r="F708" s="106" t="s">
        <v>344</v>
      </c>
      <c r="G708" s="108">
        <f>H708</f>
        <v>21620</v>
      </c>
      <c r="H708" s="108">
        <v>21620</v>
      </c>
      <c r="I708" s="108"/>
      <c r="J708" s="112">
        <f>K708-G708</f>
        <v>-4743</v>
      </c>
      <c r="K708" s="112">
        <v>16877</v>
      </c>
      <c r="L708" s="112"/>
      <c r="M708" s="112"/>
      <c r="N708" s="108">
        <v>20337</v>
      </c>
      <c r="O708" s="103"/>
      <c r="P708" s="112"/>
      <c r="Q708" s="112">
        <f>P708+N708</f>
        <v>20337</v>
      </c>
      <c r="R708" s="112">
        <f>O708</f>
        <v>0</v>
      </c>
      <c r="S708" s="112">
        <f>T708-Q708</f>
        <v>-20337</v>
      </c>
      <c r="T708" s="112"/>
      <c r="U708" s="112">
        <f>R708</f>
        <v>0</v>
      </c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  <c r="AG708" s="112"/>
      <c r="AH708" s="112"/>
      <c r="AI708" s="112"/>
      <c r="AJ708" s="112"/>
      <c r="AK708" s="136"/>
      <c r="AL708" s="136"/>
      <c r="AM708" s="124"/>
      <c r="AN708" s="124"/>
      <c r="AO708" s="112"/>
      <c r="AP708" s="112"/>
      <c r="AQ708" s="112"/>
      <c r="AR708" s="112"/>
      <c r="AS708" s="136"/>
      <c r="AT708" s="112"/>
      <c r="AU708" s="112"/>
      <c r="AV708" s="136"/>
      <c r="AW708" s="136"/>
      <c r="AX708" s="112">
        <f t="shared" si="724"/>
        <v>0</v>
      </c>
      <c r="AY708" s="137"/>
      <c r="AZ708" s="137"/>
      <c r="BA708" s="137"/>
      <c r="BB708" s="124"/>
      <c r="BC708" s="137"/>
    </row>
    <row r="709" spans="1:55" s="2" customFormat="1" ht="33.75" hidden="1">
      <c r="A709" s="120"/>
      <c r="B709" s="133" t="s">
        <v>14</v>
      </c>
      <c r="C709" s="106" t="s">
        <v>349</v>
      </c>
      <c r="D709" s="106" t="s">
        <v>321</v>
      </c>
      <c r="E709" s="139" t="s">
        <v>468</v>
      </c>
      <c r="F709" s="106"/>
      <c r="G709" s="108">
        <f aca="true" t="shared" si="736" ref="G709:AJ709">G710</f>
        <v>102576</v>
      </c>
      <c r="H709" s="108">
        <f t="shared" si="736"/>
        <v>102576</v>
      </c>
      <c r="I709" s="108">
        <f t="shared" si="736"/>
        <v>0</v>
      </c>
      <c r="J709" s="108">
        <f t="shared" si="736"/>
        <v>-102576</v>
      </c>
      <c r="K709" s="108">
        <f t="shared" si="736"/>
        <v>0</v>
      </c>
      <c r="L709" s="108">
        <f t="shared" si="736"/>
        <v>0</v>
      </c>
      <c r="M709" s="108"/>
      <c r="N709" s="108">
        <f t="shared" si="736"/>
        <v>0</v>
      </c>
      <c r="O709" s="108">
        <f t="shared" si="736"/>
        <v>0</v>
      </c>
      <c r="P709" s="108">
        <f t="shared" si="736"/>
        <v>0</v>
      </c>
      <c r="Q709" s="108">
        <f t="shared" si="736"/>
        <v>0</v>
      </c>
      <c r="R709" s="108">
        <f t="shared" si="736"/>
        <v>0</v>
      </c>
      <c r="S709" s="112"/>
      <c r="T709" s="108">
        <f t="shared" si="736"/>
        <v>0</v>
      </c>
      <c r="U709" s="108">
        <f t="shared" si="736"/>
        <v>0</v>
      </c>
      <c r="V709" s="108">
        <f t="shared" si="736"/>
        <v>0</v>
      </c>
      <c r="W709" s="108">
        <f t="shared" si="736"/>
        <v>0</v>
      </c>
      <c r="X709" s="108">
        <f t="shared" si="736"/>
        <v>0</v>
      </c>
      <c r="Y709" s="108">
        <f t="shared" si="736"/>
        <v>0</v>
      </c>
      <c r="Z709" s="108">
        <f t="shared" si="736"/>
        <v>0</v>
      </c>
      <c r="AA709" s="108">
        <f t="shared" si="736"/>
        <v>0</v>
      </c>
      <c r="AB709" s="108">
        <f t="shared" si="736"/>
        <v>0</v>
      </c>
      <c r="AC709" s="108">
        <f t="shared" si="736"/>
        <v>0</v>
      </c>
      <c r="AD709" s="108">
        <f t="shared" si="736"/>
        <v>0</v>
      </c>
      <c r="AE709" s="108">
        <f t="shared" si="736"/>
        <v>0</v>
      </c>
      <c r="AF709" s="108"/>
      <c r="AG709" s="108">
        <f t="shared" si="736"/>
        <v>0</v>
      </c>
      <c r="AH709" s="108">
        <f t="shared" si="736"/>
        <v>0</v>
      </c>
      <c r="AI709" s="108"/>
      <c r="AJ709" s="108">
        <f t="shared" si="736"/>
        <v>0</v>
      </c>
      <c r="AK709" s="136"/>
      <c r="AL709" s="136"/>
      <c r="AM709" s="124"/>
      <c r="AN709" s="124"/>
      <c r="AO709" s="112"/>
      <c r="AP709" s="112"/>
      <c r="AQ709" s="112"/>
      <c r="AR709" s="112"/>
      <c r="AS709" s="136"/>
      <c r="AT709" s="112"/>
      <c r="AU709" s="112"/>
      <c r="AV709" s="136"/>
      <c r="AW709" s="136"/>
      <c r="AX709" s="112">
        <f t="shared" si="724"/>
        <v>0</v>
      </c>
      <c r="AY709" s="137"/>
      <c r="AZ709" s="137"/>
      <c r="BA709" s="137"/>
      <c r="BB709" s="124"/>
      <c r="BC709" s="137"/>
    </row>
    <row r="710" spans="1:55" s="2" customFormat="1" ht="99.75" hidden="1">
      <c r="A710" s="120"/>
      <c r="B710" s="133" t="s">
        <v>19</v>
      </c>
      <c r="C710" s="106" t="s">
        <v>349</v>
      </c>
      <c r="D710" s="106" t="s">
        <v>321</v>
      </c>
      <c r="E710" s="139" t="s">
        <v>468</v>
      </c>
      <c r="F710" s="106" t="s">
        <v>344</v>
      </c>
      <c r="G710" s="108">
        <f>H710</f>
        <v>102576</v>
      </c>
      <c r="H710" s="108">
        <v>102576</v>
      </c>
      <c r="I710" s="108"/>
      <c r="J710" s="112">
        <f>K710-G710</f>
        <v>-102576</v>
      </c>
      <c r="K710" s="112"/>
      <c r="L710" s="112"/>
      <c r="M710" s="112"/>
      <c r="N710" s="108"/>
      <c r="O710" s="103"/>
      <c r="P710" s="112"/>
      <c r="Q710" s="112">
        <f>P710+N710</f>
        <v>0</v>
      </c>
      <c r="R710" s="112">
        <f>O710</f>
        <v>0</v>
      </c>
      <c r="S710" s="112"/>
      <c r="T710" s="112">
        <f aca="true" t="shared" si="737" ref="T710:Z710">Q710</f>
        <v>0</v>
      </c>
      <c r="U710" s="112">
        <f t="shared" si="737"/>
        <v>0</v>
      </c>
      <c r="V710" s="112">
        <f t="shared" si="737"/>
        <v>0</v>
      </c>
      <c r="W710" s="112">
        <f t="shared" si="737"/>
        <v>0</v>
      </c>
      <c r="X710" s="112">
        <f t="shared" si="737"/>
        <v>0</v>
      </c>
      <c r="Y710" s="112">
        <f t="shared" si="737"/>
        <v>0</v>
      </c>
      <c r="Z710" s="112">
        <f t="shared" si="737"/>
        <v>0</v>
      </c>
      <c r="AA710" s="112">
        <f>X710</f>
        <v>0</v>
      </c>
      <c r="AB710" s="112">
        <f>Y710</f>
        <v>0</v>
      </c>
      <c r="AC710" s="112">
        <f>Z710</f>
        <v>0</v>
      </c>
      <c r="AD710" s="112">
        <f>AA710</f>
        <v>0</v>
      </c>
      <c r="AE710" s="112">
        <f>AB710</f>
        <v>0</v>
      </c>
      <c r="AF710" s="112"/>
      <c r="AG710" s="112">
        <f>AC710</f>
        <v>0</v>
      </c>
      <c r="AH710" s="112">
        <f>AD710</f>
        <v>0</v>
      </c>
      <c r="AI710" s="112"/>
      <c r="AJ710" s="112">
        <f>AE710</f>
        <v>0</v>
      </c>
      <c r="AK710" s="136"/>
      <c r="AL710" s="136"/>
      <c r="AM710" s="124"/>
      <c r="AN710" s="124"/>
      <c r="AO710" s="112"/>
      <c r="AP710" s="112"/>
      <c r="AQ710" s="112"/>
      <c r="AR710" s="112"/>
      <c r="AS710" s="136"/>
      <c r="AT710" s="112"/>
      <c r="AU710" s="112"/>
      <c r="AV710" s="136"/>
      <c r="AW710" s="136"/>
      <c r="AX710" s="112">
        <f t="shared" si="724"/>
        <v>0</v>
      </c>
      <c r="AY710" s="137"/>
      <c r="AZ710" s="137"/>
      <c r="BA710" s="137"/>
      <c r="BB710" s="124"/>
      <c r="BC710" s="137"/>
    </row>
    <row r="711" spans="1:55" s="2" customFormat="1" ht="168.75" customHeight="1">
      <c r="A711" s="120"/>
      <c r="B711" s="133" t="s">
        <v>68</v>
      </c>
      <c r="C711" s="106" t="s">
        <v>349</v>
      </c>
      <c r="D711" s="106" t="s">
        <v>321</v>
      </c>
      <c r="E711" s="139" t="s">
        <v>467</v>
      </c>
      <c r="F711" s="106"/>
      <c r="G711" s="108"/>
      <c r="H711" s="108"/>
      <c r="I711" s="108"/>
      <c r="J711" s="112"/>
      <c r="K711" s="112"/>
      <c r="L711" s="112"/>
      <c r="M711" s="112"/>
      <c r="N711" s="108"/>
      <c r="O711" s="103"/>
      <c r="P711" s="112"/>
      <c r="Q711" s="112"/>
      <c r="R711" s="112"/>
      <c r="S711" s="112">
        <f aca="true" t="shared" si="738" ref="S711:AR711">S712</f>
        <v>14405</v>
      </c>
      <c r="T711" s="112">
        <f t="shared" si="738"/>
        <v>14405</v>
      </c>
      <c r="U711" s="112">
        <f t="shared" si="738"/>
        <v>0</v>
      </c>
      <c r="V711" s="112">
        <f t="shared" si="738"/>
        <v>14405</v>
      </c>
      <c r="W711" s="112">
        <f t="shared" si="738"/>
        <v>0</v>
      </c>
      <c r="X711" s="112">
        <f t="shared" si="738"/>
        <v>0</v>
      </c>
      <c r="Y711" s="112">
        <f t="shared" si="738"/>
        <v>14405</v>
      </c>
      <c r="Z711" s="112">
        <f t="shared" si="738"/>
        <v>14405</v>
      </c>
      <c r="AA711" s="112">
        <f t="shared" si="738"/>
        <v>0</v>
      </c>
      <c r="AB711" s="112">
        <f t="shared" si="738"/>
        <v>0</v>
      </c>
      <c r="AC711" s="112">
        <f t="shared" si="738"/>
        <v>14405</v>
      </c>
      <c r="AD711" s="112">
        <f t="shared" si="738"/>
        <v>14405</v>
      </c>
      <c r="AE711" s="112">
        <f t="shared" si="738"/>
        <v>0</v>
      </c>
      <c r="AF711" s="112"/>
      <c r="AG711" s="112">
        <f t="shared" si="738"/>
        <v>0</v>
      </c>
      <c r="AH711" s="112">
        <f t="shared" si="738"/>
        <v>14405</v>
      </c>
      <c r="AI711" s="112"/>
      <c r="AJ711" s="112">
        <f t="shared" si="738"/>
        <v>14405</v>
      </c>
      <c r="AK711" s="112">
        <f t="shared" si="738"/>
        <v>0</v>
      </c>
      <c r="AL711" s="112">
        <f t="shared" si="738"/>
        <v>0</v>
      </c>
      <c r="AM711" s="112">
        <f t="shared" si="738"/>
        <v>14405</v>
      </c>
      <c r="AN711" s="112">
        <f t="shared" si="738"/>
        <v>0</v>
      </c>
      <c r="AO711" s="112">
        <f t="shared" si="738"/>
        <v>2904</v>
      </c>
      <c r="AP711" s="112">
        <f t="shared" si="738"/>
        <v>0</v>
      </c>
      <c r="AQ711" s="112">
        <f t="shared" si="738"/>
        <v>17309</v>
      </c>
      <c r="AR711" s="112">
        <f t="shared" si="738"/>
        <v>0</v>
      </c>
      <c r="AS711" s="136"/>
      <c r="AT711" s="112">
        <f aca="true" t="shared" si="739" ref="AT711:BC711">AT712</f>
        <v>17309</v>
      </c>
      <c r="AU711" s="112">
        <f t="shared" si="739"/>
        <v>0</v>
      </c>
      <c r="AV711" s="112">
        <f t="shared" si="739"/>
        <v>0</v>
      </c>
      <c r="AW711" s="112">
        <f t="shared" si="739"/>
        <v>17309</v>
      </c>
      <c r="AX711" s="112">
        <f t="shared" si="739"/>
        <v>0</v>
      </c>
      <c r="AY711" s="112">
        <f t="shared" si="739"/>
        <v>0</v>
      </c>
      <c r="AZ711" s="112">
        <f t="shared" si="739"/>
        <v>0</v>
      </c>
      <c r="BA711" s="112">
        <f t="shared" si="739"/>
        <v>0</v>
      </c>
      <c r="BB711" s="112">
        <f t="shared" si="739"/>
        <v>17309</v>
      </c>
      <c r="BC711" s="112">
        <f t="shared" si="739"/>
        <v>0</v>
      </c>
    </row>
    <row r="712" spans="1:55" s="2" customFormat="1" ht="99.75">
      <c r="A712" s="120"/>
      <c r="B712" s="133" t="s">
        <v>55</v>
      </c>
      <c r="C712" s="106" t="s">
        <v>349</v>
      </c>
      <c r="D712" s="106" t="s">
        <v>321</v>
      </c>
      <c r="E712" s="139" t="s">
        <v>467</v>
      </c>
      <c r="F712" s="106" t="s">
        <v>344</v>
      </c>
      <c r="G712" s="108"/>
      <c r="H712" s="108"/>
      <c r="I712" s="108"/>
      <c r="J712" s="112"/>
      <c r="K712" s="112"/>
      <c r="L712" s="112"/>
      <c r="M712" s="112"/>
      <c r="N712" s="108"/>
      <c r="O712" s="103"/>
      <c r="P712" s="112"/>
      <c r="Q712" s="112"/>
      <c r="R712" s="112"/>
      <c r="S712" s="112">
        <f>T712-Q712</f>
        <v>14405</v>
      </c>
      <c r="T712" s="112">
        <v>14405</v>
      </c>
      <c r="U712" s="112"/>
      <c r="V712" s="112">
        <v>14405</v>
      </c>
      <c r="W712" s="112"/>
      <c r="X712" s="112"/>
      <c r="Y712" s="112">
        <f>W712+T712</f>
        <v>14405</v>
      </c>
      <c r="Z712" s="112">
        <f>X712+V712</f>
        <v>14405</v>
      </c>
      <c r="AA712" s="112"/>
      <c r="AB712" s="112"/>
      <c r="AC712" s="112">
        <f>AA712+Y712</f>
        <v>14405</v>
      </c>
      <c r="AD712" s="112">
        <f>AB712+Z712</f>
        <v>14405</v>
      </c>
      <c r="AE712" s="112"/>
      <c r="AF712" s="112"/>
      <c r="AG712" s="112"/>
      <c r="AH712" s="112">
        <f>AE712+AC712</f>
        <v>14405</v>
      </c>
      <c r="AI712" s="112"/>
      <c r="AJ712" s="112">
        <f>AG712+AD712</f>
        <v>14405</v>
      </c>
      <c r="AK712" s="136"/>
      <c r="AL712" s="136"/>
      <c r="AM712" s="112">
        <f>AK712+AH712</f>
        <v>14405</v>
      </c>
      <c r="AN712" s="112">
        <f>AI712</f>
        <v>0</v>
      </c>
      <c r="AO712" s="112">
        <f>AQ712-AM712</f>
        <v>2904</v>
      </c>
      <c r="AP712" s="112">
        <f>AR712-AN712</f>
        <v>0</v>
      </c>
      <c r="AQ712" s="112">
        <v>17309</v>
      </c>
      <c r="AR712" s="112"/>
      <c r="AS712" s="136"/>
      <c r="AT712" s="112">
        <v>17309</v>
      </c>
      <c r="AU712" s="112"/>
      <c r="AV712" s="136"/>
      <c r="AW712" s="108">
        <f>AT712+AV712</f>
        <v>17309</v>
      </c>
      <c r="AX712" s="112">
        <f t="shared" si="724"/>
        <v>0</v>
      </c>
      <c r="AY712" s="137"/>
      <c r="AZ712" s="137"/>
      <c r="BA712" s="137"/>
      <c r="BB712" s="112">
        <f>AW712+AY712+AZ712+BA712</f>
        <v>17309</v>
      </c>
      <c r="BC712" s="109">
        <f>AX712+AY712</f>
        <v>0</v>
      </c>
    </row>
    <row r="713" spans="1:55" s="2" customFormat="1" ht="66" hidden="1">
      <c r="A713" s="120"/>
      <c r="B713" s="186" t="s">
        <v>69</v>
      </c>
      <c r="C713" s="106" t="s">
        <v>349</v>
      </c>
      <c r="D713" s="106" t="s">
        <v>321</v>
      </c>
      <c r="E713" s="139" t="s">
        <v>468</v>
      </c>
      <c r="F713" s="106"/>
      <c r="G713" s="108"/>
      <c r="H713" s="108"/>
      <c r="I713" s="108"/>
      <c r="J713" s="112"/>
      <c r="K713" s="112"/>
      <c r="L713" s="112"/>
      <c r="M713" s="112"/>
      <c r="N713" s="108"/>
      <c r="O713" s="103"/>
      <c r="P713" s="112"/>
      <c r="Q713" s="112">
        <f aca="true" t="shared" si="740" ref="Q713:AR713">Q714</f>
        <v>0</v>
      </c>
      <c r="R713" s="112">
        <f t="shared" si="740"/>
        <v>0</v>
      </c>
      <c r="S713" s="112">
        <f t="shared" si="740"/>
        <v>15866</v>
      </c>
      <c r="T713" s="112">
        <f t="shared" si="740"/>
        <v>15866</v>
      </c>
      <c r="U713" s="112">
        <f t="shared" si="740"/>
        <v>0</v>
      </c>
      <c r="V713" s="112">
        <f t="shared" si="740"/>
        <v>15866</v>
      </c>
      <c r="W713" s="112">
        <f t="shared" si="740"/>
        <v>0</v>
      </c>
      <c r="X713" s="112">
        <f t="shared" si="740"/>
        <v>0</v>
      </c>
      <c r="Y713" s="112">
        <f t="shared" si="740"/>
        <v>15866</v>
      </c>
      <c r="Z713" s="112">
        <f t="shared" si="740"/>
        <v>15866</v>
      </c>
      <c r="AA713" s="112">
        <f t="shared" si="740"/>
        <v>0</v>
      </c>
      <c r="AB713" s="112">
        <f t="shared" si="740"/>
        <v>0</v>
      </c>
      <c r="AC713" s="112">
        <f t="shared" si="740"/>
        <v>15866</v>
      </c>
      <c r="AD713" s="112">
        <f t="shared" si="740"/>
        <v>15866</v>
      </c>
      <c r="AE713" s="112">
        <f t="shared" si="740"/>
        <v>0</v>
      </c>
      <c r="AF713" s="112"/>
      <c r="AG713" s="112">
        <f t="shared" si="740"/>
        <v>0</v>
      </c>
      <c r="AH713" s="112">
        <f t="shared" si="740"/>
        <v>15866</v>
      </c>
      <c r="AI713" s="112"/>
      <c r="AJ713" s="112">
        <f t="shared" si="740"/>
        <v>15866</v>
      </c>
      <c r="AK713" s="112">
        <f t="shared" si="740"/>
        <v>0</v>
      </c>
      <c r="AL713" s="112">
        <f t="shared" si="740"/>
        <v>0</v>
      </c>
      <c r="AM713" s="112">
        <f t="shared" si="740"/>
        <v>15866</v>
      </c>
      <c r="AN713" s="112">
        <f t="shared" si="740"/>
        <v>0</v>
      </c>
      <c r="AO713" s="112">
        <f t="shared" si="740"/>
        <v>-15866</v>
      </c>
      <c r="AP713" s="112">
        <f t="shared" si="740"/>
        <v>0</v>
      </c>
      <c r="AQ713" s="112">
        <f t="shared" si="740"/>
        <v>0</v>
      </c>
      <c r="AR713" s="112">
        <f t="shared" si="740"/>
        <v>0</v>
      </c>
      <c r="AS713" s="136"/>
      <c r="AT713" s="112">
        <f>AT714</f>
        <v>0</v>
      </c>
      <c r="AU713" s="112">
        <f>AU714</f>
        <v>0</v>
      </c>
      <c r="AV713" s="136"/>
      <c r="AW713" s="136"/>
      <c r="AX713" s="112">
        <f t="shared" si="724"/>
        <v>0</v>
      </c>
      <c r="AY713" s="137"/>
      <c r="AZ713" s="137"/>
      <c r="BA713" s="137"/>
      <c r="BB713" s="124"/>
      <c r="BC713" s="137"/>
    </row>
    <row r="714" spans="1:55" s="2" customFormat="1" ht="99.75" hidden="1">
      <c r="A714" s="120"/>
      <c r="B714" s="133" t="s">
        <v>55</v>
      </c>
      <c r="C714" s="106" t="s">
        <v>349</v>
      </c>
      <c r="D714" s="106" t="s">
        <v>321</v>
      </c>
      <c r="E714" s="139" t="s">
        <v>468</v>
      </c>
      <c r="F714" s="106" t="s">
        <v>344</v>
      </c>
      <c r="G714" s="108"/>
      <c r="H714" s="108"/>
      <c r="I714" s="108"/>
      <c r="J714" s="112"/>
      <c r="K714" s="112"/>
      <c r="L714" s="112"/>
      <c r="M714" s="112"/>
      <c r="N714" s="108"/>
      <c r="O714" s="103"/>
      <c r="P714" s="112"/>
      <c r="Q714" s="112"/>
      <c r="R714" s="112"/>
      <c r="S714" s="112">
        <f>T714-Q714</f>
        <v>15866</v>
      </c>
      <c r="T714" s="112">
        <v>15866</v>
      </c>
      <c r="U714" s="112"/>
      <c r="V714" s="112">
        <v>15866</v>
      </c>
      <c r="W714" s="112"/>
      <c r="X714" s="112"/>
      <c r="Y714" s="112">
        <f>W714+T714</f>
        <v>15866</v>
      </c>
      <c r="Z714" s="112">
        <f>X714+V714</f>
        <v>15866</v>
      </c>
      <c r="AA714" s="112"/>
      <c r="AB714" s="112"/>
      <c r="AC714" s="112">
        <f>AA714+Y714</f>
        <v>15866</v>
      </c>
      <c r="AD714" s="112">
        <f>AB714+Z714</f>
        <v>15866</v>
      </c>
      <c r="AE714" s="112"/>
      <c r="AF714" s="112"/>
      <c r="AG714" s="112"/>
      <c r="AH714" s="112">
        <f>AE714+AC714</f>
        <v>15866</v>
      </c>
      <c r="AI714" s="112"/>
      <c r="AJ714" s="112">
        <f>AG714+AD714</f>
        <v>15866</v>
      </c>
      <c r="AK714" s="136"/>
      <c r="AL714" s="136"/>
      <c r="AM714" s="112">
        <f>AK714+AH714</f>
        <v>15866</v>
      </c>
      <c r="AN714" s="112">
        <f>AI714</f>
        <v>0</v>
      </c>
      <c r="AO714" s="112">
        <f>AQ714-AM714</f>
        <v>-15866</v>
      </c>
      <c r="AP714" s="112">
        <f>AR714-AN714</f>
        <v>0</v>
      </c>
      <c r="AQ714" s="112"/>
      <c r="AR714" s="112"/>
      <c r="AS714" s="136"/>
      <c r="AT714" s="112"/>
      <c r="AU714" s="112"/>
      <c r="AV714" s="136"/>
      <c r="AW714" s="136"/>
      <c r="AX714" s="112">
        <f t="shared" si="724"/>
        <v>0</v>
      </c>
      <c r="AY714" s="137"/>
      <c r="AZ714" s="137"/>
      <c r="BA714" s="137"/>
      <c r="BB714" s="124"/>
      <c r="BC714" s="137"/>
    </row>
    <row r="715" spans="1:55" s="2" customFormat="1" ht="99.75">
      <c r="A715" s="120"/>
      <c r="B715" s="133" t="s">
        <v>269</v>
      </c>
      <c r="C715" s="106" t="s">
        <v>349</v>
      </c>
      <c r="D715" s="106" t="s">
        <v>321</v>
      </c>
      <c r="E715" s="139" t="s">
        <v>469</v>
      </c>
      <c r="F715" s="106"/>
      <c r="G715" s="108">
        <f aca="true" t="shared" si="741" ref="G715:AJ715">G716</f>
        <v>19652</v>
      </c>
      <c r="H715" s="108">
        <f t="shared" si="741"/>
        <v>19652</v>
      </c>
      <c r="I715" s="108">
        <f t="shared" si="741"/>
        <v>0</v>
      </c>
      <c r="J715" s="108">
        <f t="shared" si="741"/>
        <v>5405</v>
      </c>
      <c r="K715" s="108">
        <f t="shared" si="741"/>
        <v>25057</v>
      </c>
      <c r="L715" s="108">
        <f t="shared" si="741"/>
        <v>0</v>
      </c>
      <c r="M715" s="108"/>
      <c r="N715" s="108">
        <f t="shared" si="741"/>
        <v>26845</v>
      </c>
      <c r="O715" s="108">
        <f t="shared" si="741"/>
        <v>0</v>
      </c>
      <c r="P715" s="108">
        <f t="shared" si="741"/>
        <v>0</v>
      </c>
      <c r="Q715" s="108">
        <f t="shared" si="741"/>
        <v>26845</v>
      </c>
      <c r="R715" s="108">
        <f t="shared" si="741"/>
        <v>0</v>
      </c>
      <c r="S715" s="108">
        <f t="shared" si="741"/>
        <v>-26845</v>
      </c>
      <c r="T715" s="108">
        <f t="shared" si="741"/>
        <v>0</v>
      </c>
      <c r="U715" s="108">
        <f t="shared" si="741"/>
        <v>0</v>
      </c>
      <c r="V715" s="108">
        <f t="shared" si="741"/>
        <v>0</v>
      </c>
      <c r="W715" s="108">
        <f t="shared" si="741"/>
        <v>0</v>
      </c>
      <c r="X715" s="108">
        <f t="shared" si="741"/>
        <v>0</v>
      </c>
      <c r="Y715" s="108">
        <f t="shared" si="741"/>
        <v>0</v>
      </c>
      <c r="Z715" s="108">
        <f t="shared" si="741"/>
        <v>0</v>
      </c>
      <c r="AA715" s="108">
        <f t="shared" si="741"/>
        <v>0</v>
      </c>
      <c r="AB715" s="108">
        <f t="shared" si="741"/>
        <v>0</v>
      </c>
      <c r="AC715" s="108">
        <f t="shared" si="741"/>
        <v>0</v>
      </c>
      <c r="AD715" s="108">
        <f t="shared" si="741"/>
        <v>0</v>
      </c>
      <c r="AE715" s="108">
        <f t="shared" si="741"/>
        <v>0</v>
      </c>
      <c r="AF715" s="108"/>
      <c r="AG715" s="108">
        <f t="shared" si="741"/>
        <v>0</v>
      </c>
      <c r="AH715" s="108">
        <f t="shared" si="741"/>
        <v>0</v>
      </c>
      <c r="AI715" s="108"/>
      <c r="AJ715" s="108">
        <f t="shared" si="741"/>
        <v>0</v>
      </c>
      <c r="AK715" s="136"/>
      <c r="AL715" s="136"/>
      <c r="AM715" s="124"/>
      <c r="AN715" s="124"/>
      <c r="AO715" s="112">
        <f>AO716</f>
        <v>774</v>
      </c>
      <c r="AP715" s="112">
        <f>AP716</f>
        <v>0</v>
      </c>
      <c r="AQ715" s="112">
        <f>AQ716</f>
        <v>774</v>
      </c>
      <c r="AR715" s="112">
        <f>AR716</f>
        <v>0</v>
      </c>
      <c r="AS715" s="136"/>
      <c r="AT715" s="112">
        <f aca="true" t="shared" si="742" ref="AT715:BC715">AT716</f>
        <v>774</v>
      </c>
      <c r="AU715" s="112">
        <f t="shared" si="742"/>
        <v>0</v>
      </c>
      <c r="AV715" s="112">
        <f t="shared" si="742"/>
        <v>0</v>
      </c>
      <c r="AW715" s="112">
        <f t="shared" si="742"/>
        <v>774</v>
      </c>
      <c r="AX715" s="112">
        <f t="shared" si="742"/>
        <v>0</v>
      </c>
      <c r="AY715" s="112">
        <f t="shared" si="742"/>
        <v>0</v>
      </c>
      <c r="AZ715" s="112">
        <f t="shared" si="742"/>
        <v>0</v>
      </c>
      <c r="BA715" s="112">
        <f t="shared" si="742"/>
        <v>0</v>
      </c>
      <c r="BB715" s="112">
        <f t="shared" si="742"/>
        <v>774</v>
      </c>
      <c r="BC715" s="112">
        <f t="shared" si="742"/>
        <v>0</v>
      </c>
    </row>
    <row r="716" spans="1:55" s="2" customFormat="1" ht="99.75">
      <c r="A716" s="120"/>
      <c r="B716" s="133" t="s">
        <v>55</v>
      </c>
      <c r="C716" s="106" t="s">
        <v>349</v>
      </c>
      <c r="D716" s="106" t="s">
        <v>321</v>
      </c>
      <c r="E716" s="139" t="s">
        <v>469</v>
      </c>
      <c r="F716" s="106" t="s">
        <v>344</v>
      </c>
      <c r="G716" s="108">
        <f>H716</f>
        <v>19652</v>
      </c>
      <c r="H716" s="108">
        <v>19652</v>
      </c>
      <c r="I716" s="108"/>
      <c r="J716" s="112">
        <f>K716-G716</f>
        <v>5405</v>
      </c>
      <c r="K716" s="112">
        <v>25057</v>
      </c>
      <c r="L716" s="112"/>
      <c r="M716" s="112"/>
      <c r="N716" s="108">
        <v>26845</v>
      </c>
      <c r="O716" s="103"/>
      <c r="P716" s="112"/>
      <c r="Q716" s="112">
        <f>P716+N716</f>
        <v>26845</v>
      </c>
      <c r="R716" s="112">
        <f>O716</f>
        <v>0</v>
      </c>
      <c r="S716" s="112">
        <f>T716-Q716</f>
        <v>-26845</v>
      </c>
      <c r="T716" s="112"/>
      <c r="U716" s="112">
        <f>R716</f>
        <v>0</v>
      </c>
      <c r="V716" s="112"/>
      <c r="W716" s="112"/>
      <c r="X716" s="112"/>
      <c r="Y716" s="112"/>
      <c r="Z716" s="112"/>
      <c r="AA716" s="112"/>
      <c r="AB716" s="112"/>
      <c r="AC716" s="112"/>
      <c r="AD716" s="112"/>
      <c r="AE716" s="112"/>
      <c r="AF716" s="112"/>
      <c r="AG716" s="112"/>
      <c r="AH716" s="112"/>
      <c r="AI716" s="112"/>
      <c r="AJ716" s="112"/>
      <c r="AK716" s="136"/>
      <c r="AL716" s="136"/>
      <c r="AM716" s="124"/>
      <c r="AN716" s="124"/>
      <c r="AO716" s="112">
        <f>AQ716-AM716</f>
        <v>774</v>
      </c>
      <c r="AP716" s="112"/>
      <c r="AQ716" s="112">
        <v>774</v>
      </c>
      <c r="AR716" s="112"/>
      <c r="AS716" s="136"/>
      <c r="AT716" s="112">
        <v>774</v>
      </c>
      <c r="AU716" s="112"/>
      <c r="AV716" s="136"/>
      <c r="AW716" s="108">
        <f>AT716+AV716</f>
        <v>774</v>
      </c>
      <c r="AX716" s="112">
        <f t="shared" si="724"/>
        <v>0</v>
      </c>
      <c r="AY716" s="137"/>
      <c r="AZ716" s="137"/>
      <c r="BA716" s="137"/>
      <c r="BB716" s="112">
        <f>AW716+AY716+AZ716+BA716</f>
        <v>774</v>
      </c>
      <c r="BC716" s="109">
        <f>AX716+AY716</f>
        <v>0</v>
      </c>
    </row>
    <row r="717" spans="1:55" s="2" customFormat="1" ht="33.75">
      <c r="A717" s="120"/>
      <c r="B717" s="105" t="s">
        <v>373</v>
      </c>
      <c r="C717" s="106" t="s">
        <v>349</v>
      </c>
      <c r="D717" s="106" t="s">
        <v>321</v>
      </c>
      <c r="E717" s="132" t="s">
        <v>411</v>
      </c>
      <c r="F717" s="106"/>
      <c r="G717" s="108"/>
      <c r="H717" s="108"/>
      <c r="I717" s="108"/>
      <c r="J717" s="112">
        <f aca="true" t="shared" si="743" ref="J717:R717">J718</f>
        <v>54307</v>
      </c>
      <c r="K717" s="112">
        <f t="shared" si="743"/>
        <v>54307</v>
      </c>
      <c r="L717" s="112">
        <f t="shared" si="743"/>
        <v>0</v>
      </c>
      <c r="M717" s="112"/>
      <c r="N717" s="112">
        <f t="shared" si="743"/>
        <v>58163</v>
      </c>
      <c r="O717" s="112">
        <f t="shared" si="743"/>
        <v>0</v>
      </c>
      <c r="P717" s="112">
        <f t="shared" si="743"/>
        <v>0</v>
      </c>
      <c r="Q717" s="112">
        <f t="shared" si="743"/>
        <v>58163</v>
      </c>
      <c r="R717" s="112">
        <f t="shared" si="743"/>
        <v>0</v>
      </c>
      <c r="S717" s="112">
        <f aca="true" t="shared" si="744" ref="S717:Z717">S718+S719+S724+S727</f>
        <v>-52043</v>
      </c>
      <c r="T717" s="112">
        <f t="shared" si="744"/>
        <v>6120</v>
      </c>
      <c r="U717" s="112">
        <f t="shared" si="744"/>
        <v>0</v>
      </c>
      <c r="V717" s="112">
        <f t="shared" si="744"/>
        <v>6120</v>
      </c>
      <c r="W717" s="112">
        <f t="shared" si="744"/>
        <v>0</v>
      </c>
      <c r="X717" s="112">
        <f t="shared" si="744"/>
        <v>0</v>
      </c>
      <c r="Y717" s="112">
        <f t="shared" si="744"/>
        <v>6120</v>
      </c>
      <c r="Z717" s="112">
        <f t="shared" si="744"/>
        <v>6120</v>
      </c>
      <c r="AA717" s="112">
        <f aca="true" t="shared" si="745" ref="AA717:AJ717">AA718+AA719+AA724+AA727</f>
        <v>0</v>
      </c>
      <c r="AB717" s="112">
        <f t="shared" si="745"/>
        <v>0</v>
      </c>
      <c r="AC717" s="112">
        <f t="shared" si="745"/>
        <v>6120</v>
      </c>
      <c r="AD717" s="112">
        <f t="shared" si="745"/>
        <v>6120</v>
      </c>
      <c r="AE717" s="112">
        <f t="shared" si="745"/>
        <v>0</v>
      </c>
      <c r="AF717" s="112"/>
      <c r="AG717" s="112">
        <f t="shared" si="745"/>
        <v>0</v>
      </c>
      <c r="AH717" s="112">
        <f t="shared" si="745"/>
        <v>6120</v>
      </c>
      <c r="AI717" s="112"/>
      <c r="AJ717" s="112">
        <f t="shared" si="745"/>
        <v>6120</v>
      </c>
      <c r="AK717" s="112">
        <f>AK718+AK719+AK724+AK727</f>
        <v>0</v>
      </c>
      <c r="AL717" s="112">
        <f>AL718+AL719+AL724+AL727</f>
        <v>0</v>
      </c>
      <c r="AM717" s="112">
        <f>AM718+AM719+AM724+AM727</f>
        <v>6120</v>
      </c>
      <c r="AN717" s="112">
        <f>AN718+AN719+AN724+AN727</f>
        <v>0</v>
      </c>
      <c r="AO717" s="112">
        <f>AO724+AO727</f>
        <v>1960</v>
      </c>
      <c r="AP717" s="112">
        <f>AP724+AP727</f>
        <v>0</v>
      </c>
      <c r="AQ717" s="112">
        <f>AQ724+AQ727</f>
        <v>8080</v>
      </c>
      <c r="AR717" s="112">
        <f>AR724+AR727</f>
        <v>0</v>
      </c>
      <c r="AS717" s="136"/>
      <c r="AT717" s="112">
        <f aca="true" t="shared" si="746" ref="AT717:BC717">AT724+AT727</f>
        <v>8080</v>
      </c>
      <c r="AU717" s="112">
        <f t="shared" si="746"/>
        <v>0</v>
      </c>
      <c r="AV717" s="112">
        <f t="shared" si="746"/>
        <v>0</v>
      </c>
      <c r="AW717" s="112">
        <f t="shared" si="746"/>
        <v>8080</v>
      </c>
      <c r="AX717" s="112">
        <f t="shared" si="746"/>
        <v>0</v>
      </c>
      <c r="AY717" s="112">
        <f t="shared" si="746"/>
        <v>0</v>
      </c>
      <c r="AZ717" s="112">
        <f t="shared" si="746"/>
        <v>0</v>
      </c>
      <c r="BA717" s="112">
        <f t="shared" si="746"/>
        <v>0</v>
      </c>
      <c r="BB717" s="112">
        <f t="shared" si="746"/>
        <v>8080</v>
      </c>
      <c r="BC717" s="112">
        <f t="shared" si="746"/>
        <v>0</v>
      </c>
    </row>
    <row r="718" spans="1:55" s="2" customFormat="1" ht="66.75" hidden="1">
      <c r="A718" s="120"/>
      <c r="B718" s="105" t="s">
        <v>332</v>
      </c>
      <c r="C718" s="106" t="s">
        <v>349</v>
      </c>
      <c r="D718" s="106" t="s">
        <v>321</v>
      </c>
      <c r="E718" s="132" t="s">
        <v>411</v>
      </c>
      <c r="F718" s="106" t="s">
        <v>333</v>
      </c>
      <c r="G718" s="108"/>
      <c r="H718" s="108"/>
      <c r="I718" s="108"/>
      <c r="J718" s="112">
        <f>K718-G718</f>
        <v>54307</v>
      </c>
      <c r="K718" s="112">
        <v>54307</v>
      </c>
      <c r="L718" s="112"/>
      <c r="M718" s="112"/>
      <c r="N718" s="108">
        <v>58163</v>
      </c>
      <c r="O718" s="103"/>
      <c r="P718" s="112"/>
      <c r="Q718" s="112">
        <f>P718+N718</f>
        <v>58163</v>
      </c>
      <c r="R718" s="112">
        <f>O718</f>
        <v>0</v>
      </c>
      <c r="S718" s="112">
        <f>T718-Q718</f>
        <v>-58163</v>
      </c>
      <c r="T718" s="112"/>
      <c r="U718" s="112">
        <f>R718</f>
        <v>0</v>
      </c>
      <c r="V718" s="112"/>
      <c r="W718" s="112"/>
      <c r="X718" s="112"/>
      <c r="Y718" s="112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2"/>
      <c r="AJ718" s="112"/>
      <c r="AK718" s="112"/>
      <c r="AL718" s="112"/>
      <c r="AM718" s="112"/>
      <c r="AN718" s="112"/>
      <c r="AO718" s="112"/>
      <c r="AP718" s="112"/>
      <c r="AQ718" s="112"/>
      <c r="AR718" s="112"/>
      <c r="AS718" s="136"/>
      <c r="AT718" s="112"/>
      <c r="AU718" s="112"/>
      <c r="AV718" s="112"/>
      <c r="AW718" s="112"/>
      <c r="AX718" s="112"/>
      <c r="AY718" s="112"/>
      <c r="AZ718" s="112"/>
      <c r="BA718" s="112"/>
      <c r="BB718" s="112"/>
      <c r="BC718" s="112"/>
    </row>
    <row r="719" spans="1:55" s="9" customFormat="1" ht="99.75" hidden="1">
      <c r="A719" s="183"/>
      <c r="B719" s="133" t="s">
        <v>55</v>
      </c>
      <c r="C719" s="106" t="s">
        <v>349</v>
      </c>
      <c r="D719" s="106" t="s">
        <v>321</v>
      </c>
      <c r="E719" s="132" t="s">
        <v>70</v>
      </c>
      <c r="F719" s="176" t="s">
        <v>344</v>
      </c>
      <c r="G719" s="108"/>
      <c r="H719" s="108"/>
      <c r="I719" s="108"/>
      <c r="J719" s="112"/>
      <c r="K719" s="112"/>
      <c r="L719" s="112"/>
      <c r="M719" s="112"/>
      <c r="N719" s="108"/>
      <c r="O719" s="103"/>
      <c r="P719" s="112"/>
      <c r="Q719" s="112"/>
      <c r="R719" s="112"/>
      <c r="S719" s="112">
        <f aca="true" t="shared" si="747" ref="S719:Z719">S720+S722</f>
        <v>0</v>
      </c>
      <c r="T719" s="112">
        <f t="shared" si="747"/>
        <v>0</v>
      </c>
      <c r="U719" s="112">
        <f t="shared" si="747"/>
        <v>0</v>
      </c>
      <c r="V719" s="112">
        <f t="shared" si="747"/>
        <v>0</v>
      </c>
      <c r="W719" s="112">
        <f t="shared" si="747"/>
        <v>0</v>
      </c>
      <c r="X719" s="112">
        <f t="shared" si="747"/>
        <v>0</v>
      </c>
      <c r="Y719" s="112">
        <f t="shared" si="747"/>
        <v>0</v>
      </c>
      <c r="Z719" s="112">
        <f t="shared" si="747"/>
        <v>0</v>
      </c>
      <c r="AA719" s="112">
        <f aca="true" t="shared" si="748" ref="AA719:AJ719">AA720+AA722</f>
        <v>0</v>
      </c>
      <c r="AB719" s="112">
        <f t="shared" si="748"/>
        <v>0</v>
      </c>
      <c r="AC719" s="112">
        <f t="shared" si="748"/>
        <v>0</v>
      </c>
      <c r="AD719" s="112">
        <f t="shared" si="748"/>
        <v>0</v>
      </c>
      <c r="AE719" s="112">
        <f t="shared" si="748"/>
        <v>0</v>
      </c>
      <c r="AF719" s="112"/>
      <c r="AG719" s="112">
        <f t="shared" si="748"/>
        <v>0</v>
      </c>
      <c r="AH719" s="112">
        <f t="shared" si="748"/>
        <v>0</v>
      </c>
      <c r="AI719" s="112"/>
      <c r="AJ719" s="112">
        <f t="shared" si="748"/>
        <v>0</v>
      </c>
      <c r="AK719" s="112">
        <f aca="true" t="shared" si="749" ref="AK719:AR719">AK720+AK722</f>
        <v>0</v>
      </c>
      <c r="AL719" s="112">
        <f t="shared" si="749"/>
        <v>0</v>
      </c>
      <c r="AM719" s="112">
        <f t="shared" si="749"/>
        <v>0</v>
      </c>
      <c r="AN719" s="112">
        <f t="shared" si="749"/>
        <v>0</v>
      </c>
      <c r="AO719" s="112">
        <f t="shared" si="749"/>
        <v>0</v>
      </c>
      <c r="AP719" s="112">
        <f t="shared" si="749"/>
        <v>0</v>
      </c>
      <c r="AQ719" s="112">
        <f t="shared" si="749"/>
        <v>0</v>
      </c>
      <c r="AR719" s="112">
        <f t="shared" si="749"/>
        <v>0</v>
      </c>
      <c r="AS719" s="184"/>
      <c r="AT719" s="112">
        <f aca="true" t="shared" si="750" ref="AT719:BC719">AT720+AT722</f>
        <v>0</v>
      </c>
      <c r="AU719" s="112">
        <f t="shared" si="750"/>
        <v>0</v>
      </c>
      <c r="AV719" s="112">
        <f t="shared" si="750"/>
        <v>0</v>
      </c>
      <c r="AW719" s="112">
        <f t="shared" si="750"/>
        <v>0</v>
      </c>
      <c r="AX719" s="112">
        <f t="shared" si="750"/>
        <v>0</v>
      </c>
      <c r="AY719" s="112">
        <f t="shared" si="750"/>
        <v>0</v>
      </c>
      <c r="AZ719" s="112">
        <f t="shared" si="750"/>
        <v>0</v>
      </c>
      <c r="BA719" s="112">
        <f t="shared" si="750"/>
        <v>0</v>
      </c>
      <c r="BB719" s="112">
        <f t="shared" si="750"/>
        <v>0</v>
      </c>
      <c r="BC719" s="112">
        <f t="shared" si="750"/>
        <v>0</v>
      </c>
    </row>
    <row r="720" spans="1:55" s="9" customFormat="1" ht="180" customHeight="1" hidden="1">
      <c r="A720" s="183"/>
      <c r="B720" s="154" t="s">
        <v>105</v>
      </c>
      <c r="C720" s="106" t="s">
        <v>349</v>
      </c>
      <c r="D720" s="106" t="s">
        <v>321</v>
      </c>
      <c r="E720" s="106" t="s">
        <v>71</v>
      </c>
      <c r="F720" s="106"/>
      <c r="G720" s="108"/>
      <c r="H720" s="108"/>
      <c r="I720" s="108"/>
      <c r="J720" s="112"/>
      <c r="K720" s="112"/>
      <c r="L720" s="112"/>
      <c r="M720" s="112"/>
      <c r="N720" s="108"/>
      <c r="O720" s="103"/>
      <c r="P720" s="112"/>
      <c r="Q720" s="112"/>
      <c r="R720" s="112"/>
      <c r="S720" s="112">
        <f aca="true" t="shared" si="751" ref="S720:AR720">S721</f>
        <v>0</v>
      </c>
      <c r="T720" s="112">
        <f t="shared" si="751"/>
        <v>0</v>
      </c>
      <c r="U720" s="112">
        <f t="shared" si="751"/>
        <v>0</v>
      </c>
      <c r="V720" s="112">
        <f t="shared" si="751"/>
        <v>0</v>
      </c>
      <c r="W720" s="112">
        <f t="shared" si="751"/>
        <v>0</v>
      </c>
      <c r="X720" s="112">
        <f t="shared" si="751"/>
        <v>0</v>
      </c>
      <c r="Y720" s="112">
        <f t="shared" si="751"/>
        <v>0</v>
      </c>
      <c r="Z720" s="112">
        <f t="shared" si="751"/>
        <v>0</v>
      </c>
      <c r="AA720" s="112">
        <f t="shared" si="751"/>
        <v>0</v>
      </c>
      <c r="AB720" s="112">
        <f t="shared" si="751"/>
        <v>0</v>
      </c>
      <c r="AC720" s="112">
        <f t="shared" si="751"/>
        <v>0</v>
      </c>
      <c r="AD720" s="112">
        <f t="shared" si="751"/>
        <v>0</v>
      </c>
      <c r="AE720" s="112">
        <f t="shared" si="751"/>
        <v>0</v>
      </c>
      <c r="AF720" s="112"/>
      <c r="AG720" s="112">
        <f t="shared" si="751"/>
        <v>0</v>
      </c>
      <c r="AH720" s="112">
        <f t="shared" si="751"/>
        <v>0</v>
      </c>
      <c r="AI720" s="112"/>
      <c r="AJ720" s="112">
        <f t="shared" si="751"/>
        <v>0</v>
      </c>
      <c r="AK720" s="112">
        <f t="shared" si="751"/>
        <v>0</v>
      </c>
      <c r="AL720" s="112">
        <f t="shared" si="751"/>
        <v>0</v>
      </c>
      <c r="AM720" s="112">
        <f t="shared" si="751"/>
        <v>0</v>
      </c>
      <c r="AN720" s="112">
        <f t="shared" si="751"/>
        <v>0</v>
      </c>
      <c r="AO720" s="112">
        <f t="shared" si="751"/>
        <v>0</v>
      </c>
      <c r="AP720" s="112">
        <f t="shared" si="751"/>
        <v>0</v>
      </c>
      <c r="AQ720" s="112">
        <f t="shared" si="751"/>
        <v>0</v>
      </c>
      <c r="AR720" s="112">
        <f t="shared" si="751"/>
        <v>0</v>
      </c>
      <c r="AS720" s="184"/>
      <c r="AT720" s="112">
        <f aca="true" t="shared" si="752" ref="AT720:BC720">AT721</f>
        <v>0</v>
      </c>
      <c r="AU720" s="112">
        <f t="shared" si="752"/>
        <v>0</v>
      </c>
      <c r="AV720" s="112">
        <f t="shared" si="752"/>
        <v>0</v>
      </c>
      <c r="AW720" s="112">
        <f t="shared" si="752"/>
        <v>0</v>
      </c>
      <c r="AX720" s="112">
        <f t="shared" si="752"/>
        <v>0</v>
      </c>
      <c r="AY720" s="112">
        <f t="shared" si="752"/>
        <v>0</v>
      </c>
      <c r="AZ720" s="112">
        <f t="shared" si="752"/>
        <v>0</v>
      </c>
      <c r="BA720" s="112">
        <f t="shared" si="752"/>
        <v>0</v>
      </c>
      <c r="BB720" s="112">
        <f t="shared" si="752"/>
        <v>0</v>
      </c>
      <c r="BC720" s="112">
        <f t="shared" si="752"/>
        <v>0</v>
      </c>
    </row>
    <row r="721" spans="1:55" s="2" customFormat="1" ht="99.75" hidden="1">
      <c r="A721" s="120"/>
      <c r="B721" s="133" t="s">
        <v>55</v>
      </c>
      <c r="C721" s="106" t="s">
        <v>349</v>
      </c>
      <c r="D721" s="106" t="s">
        <v>321</v>
      </c>
      <c r="E721" s="176" t="s">
        <v>71</v>
      </c>
      <c r="F721" s="176" t="s">
        <v>344</v>
      </c>
      <c r="G721" s="108"/>
      <c r="H721" s="108"/>
      <c r="I721" s="108"/>
      <c r="J721" s="112"/>
      <c r="K721" s="112"/>
      <c r="L721" s="112"/>
      <c r="M721" s="112"/>
      <c r="N721" s="108"/>
      <c r="O721" s="103"/>
      <c r="P721" s="112"/>
      <c r="Q721" s="112"/>
      <c r="R721" s="112"/>
      <c r="S721" s="112">
        <f>T721-Q721</f>
        <v>0</v>
      </c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2"/>
      <c r="AD721" s="112"/>
      <c r="AE721" s="112"/>
      <c r="AF721" s="112"/>
      <c r="AG721" s="112"/>
      <c r="AH721" s="112"/>
      <c r="AI721" s="112"/>
      <c r="AJ721" s="112"/>
      <c r="AK721" s="112"/>
      <c r="AL721" s="112"/>
      <c r="AM721" s="112"/>
      <c r="AN721" s="112"/>
      <c r="AO721" s="112"/>
      <c r="AP721" s="112"/>
      <c r="AQ721" s="112"/>
      <c r="AR721" s="112"/>
      <c r="AS721" s="136"/>
      <c r="AT721" s="112"/>
      <c r="AU721" s="112"/>
      <c r="AV721" s="112"/>
      <c r="AW721" s="112"/>
      <c r="AX721" s="112"/>
      <c r="AY721" s="112"/>
      <c r="AZ721" s="112"/>
      <c r="BA721" s="112"/>
      <c r="BB721" s="112"/>
      <c r="BC721" s="112"/>
    </row>
    <row r="722" spans="1:55" s="2" customFormat="1" ht="116.25" hidden="1">
      <c r="A722" s="120"/>
      <c r="B722" s="166" t="s">
        <v>100</v>
      </c>
      <c r="C722" s="106" t="s">
        <v>349</v>
      </c>
      <c r="D722" s="106" t="s">
        <v>321</v>
      </c>
      <c r="E722" s="176" t="s">
        <v>72</v>
      </c>
      <c r="F722" s="176"/>
      <c r="G722" s="108"/>
      <c r="H722" s="108"/>
      <c r="I722" s="108"/>
      <c r="J722" s="112"/>
      <c r="K722" s="112"/>
      <c r="L722" s="112"/>
      <c r="M722" s="112"/>
      <c r="N722" s="108"/>
      <c r="O722" s="103"/>
      <c r="P722" s="112"/>
      <c r="Q722" s="112"/>
      <c r="R722" s="112"/>
      <c r="S722" s="112">
        <f aca="true" t="shared" si="753" ref="S722:AR722">S723</f>
        <v>0</v>
      </c>
      <c r="T722" s="112">
        <f t="shared" si="753"/>
        <v>0</v>
      </c>
      <c r="U722" s="112">
        <f t="shared" si="753"/>
        <v>0</v>
      </c>
      <c r="V722" s="112">
        <f t="shared" si="753"/>
        <v>0</v>
      </c>
      <c r="W722" s="112">
        <f t="shared" si="753"/>
        <v>0</v>
      </c>
      <c r="X722" s="112">
        <f t="shared" si="753"/>
        <v>0</v>
      </c>
      <c r="Y722" s="112">
        <f t="shared" si="753"/>
        <v>0</v>
      </c>
      <c r="Z722" s="112">
        <f t="shared" si="753"/>
        <v>0</v>
      </c>
      <c r="AA722" s="112">
        <f t="shared" si="753"/>
        <v>0</v>
      </c>
      <c r="AB722" s="112">
        <f t="shared" si="753"/>
        <v>0</v>
      </c>
      <c r="AC722" s="112">
        <f t="shared" si="753"/>
        <v>0</v>
      </c>
      <c r="AD722" s="112">
        <f t="shared" si="753"/>
        <v>0</v>
      </c>
      <c r="AE722" s="112">
        <f t="shared" si="753"/>
        <v>0</v>
      </c>
      <c r="AF722" s="112"/>
      <c r="AG722" s="112">
        <f t="shared" si="753"/>
        <v>0</v>
      </c>
      <c r="AH722" s="112">
        <f t="shared" si="753"/>
        <v>0</v>
      </c>
      <c r="AI722" s="112"/>
      <c r="AJ722" s="112">
        <f t="shared" si="753"/>
        <v>0</v>
      </c>
      <c r="AK722" s="112">
        <f t="shared" si="753"/>
        <v>0</v>
      </c>
      <c r="AL722" s="112">
        <f t="shared" si="753"/>
        <v>0</v>
      </c>
      <c r="AM722" s="112">
        <f t="shared" si="753"/>
        <v>0</v>
      </c>
      <c r="AN722" s="112">
        <f t="shared" si="753"/>
        <v>0</v>
      </c>
      <c r="AO722" s="112">
        <f t="shared" si="753"/>
        <v>0</v>
      </c>
      <c r="AP722" s="112">
        <f t="shared" si="753"/>
        <v>0</v>
      </c>
      <c r="AQ722" s="112">
        <f t="shared" si="753"/>
        <v>0</v>
      </c>
      <c r="AR722" s="112">
        <f t="shared" si="753"/>
        <v>0</v>
      </c>
      <c r="AS722" s="136"/>
      <c r="AT722" s="112">
        <f aca="true" t="shared" si="754" ref="AT722:BC722">AT723</f>
        <v>0</v>
      </c>
      <c r="AU722" s="112">
        <f t="shared" si="754"/>
        <v>0</v>
      </c>
      <c r="AV722" s="112">
        <f t="shared" si="754"/>
        <v>0</v>
      </c>
      <c r="AW722" s="112">
        <f t="shared" si="754"/>
        <v>0</v>
      </c>
      <c r="AX722" s="112">
        <f t="shared" si="754"/>
        <v>0</v>
      </c>
      <c r="AY722" s="112">
        <f t="shared" si="754"/>
        <v>0</v>
      </c>
      <c r="AZ722" s="112">
        <f t="shared" si="754"/>
        <v>0</v>
      </c>
      <c r="BA722" s="112">
        <f t="shared" si="754"/>
        <v>0</v>
      </c>
      <c r="BB722" s="112">
        <f t="shared" si="754"/>
        <v>0</v>
      </c>
      <c r="BC722" s="112">
        <f t="shared" si="754"/>
        <v>0</v>
      </c>
    </row>
    <row r="723" spans="1:55" s="2" customFormat="1" ht="99.75" hidden="1">
      <c r="A723" s="120"/>
      <c r="B723" s="133" t="s">
        <v>55</v>
      </c>
      <c r="C723" s="106" t="s">
        <v>349</v>
      </c>
      <c r="D723" s="106" t="s">
        <v>321</v>
      </c>
      <c r="E723" s="176" t="s">
        <v>72</v>
      </c>
      <c r="F723" s="176" t="s">
        <v>344</v>
      </c>
      <c r="G723" s="108"/>
      <c r="H723" s="108"/>
      <c r="I723" s="108"/>
      <c r="J723" s="112"/>
      <c r="K723" s="112"/>
      <c r="L723" s="112"/>
      <c r="M723" s="112"/>
      <c r="N723" s="108"/>
      <c r="O723" s="103"/>
      <c r="P723" s="112"/>
      <c r="Q723" s="112"/>
      <c r="R723" s="112"/>
      <c r="S723" s="112">
        <f>T723-Q723</f>
        <v>0</v>
      </c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  <c r="AL723" s="112"/>
      <c r="AM723" s="112"/>
      <c r="AN723" s="112"/>
      <c r="AO723" s="112"/>
      <c r="AP723" s="112"/>
      <c r="AQ723" s="112"/>
      <c r="AR723" s="112"/>
      <c r="AS723" s="136"/>
      <c r="AT723" s="112"/>
      <c r="AU723" s="112"/>
      <c r="AV723" s="112"/>
      <c r="AW723" s="112"/>
      <c r="AX723" s="112"/>
      <c r="AY723" s="112"/>
      <c r="AZ723" s="112"/>
      <c r="BA723" s="112"/>
      <c r="BB723" s="112"/>
      <c r="BC723" s="112"/>
    </row>
    <row r="724" spans="1:55" s="2" customFormat="1" ht="99.75">
      <c r="A724" s="120"/>
      <c r="B724" s="154" t="s">
        <v>128</v>
      </c>
      <c r="C724" s="106" t="s">
        <v>349</v>
      </c>
      <c r="D724" s="106" t="s">
        <v>321</v>
      </c>
      <c r="E724" s="176" t="s">
        <v>114</v>
      </c>
      <c r="F724" s="176"/>
      <c r="G724" s="108"/>
      <c r="H724" s="108"/>
      <c r="I724" s="108"/>
      <c r="J724" s="112"/>
      <c r="K724" s="112"/>
      <c r="L724" s="112"/>
      <c r="M724" s="112"/>
      <c r="N724" s="108"/>
      <c r="O724" s="103"/>
      <c r="P724" s="112"/>
      <c r="Q724" s="112"/>
      <c r="R724" s="112"/>
      <c r="S724" s="112">
        <f aca="true" t="shared" si="755" ref="S724:AL725">S725</f>
        <v>4080</v>
      </c>
      <c r="T724" s="112">
        <f t="shared" si="755"/>
        <v>4080</v>
      </c>
      <c r="U724" s="112">
        <f t="shared" si="755"/>
        <v>0</v>
      </c>
      <c r="V724" s="112">
        <f t="shared" si="755"/>
        <v>6120</v>
      </c>
      <c r="W724" s="112">
        <f t="shared" si="755"/>
        <v>0</v>
      </c>
      <c r="X724" s="112">
        <f t="shared" si="755"/>
        <v>0</v>
      </c>
      <c r="Y724" s="112">
        <f t="shared" si="755"/>
        <v>4080</v>
      </c>
      <c r="Z724" s="112">
        <f t="shared" si="755"/>
        <v>6120</v>
      </c>
      <c r="AA724" s="112">
        <f t="shared" si="755"/>
        <v>0</v>
      </c>
      <c r="AB724" s="112">
        <f t="shared" si="755"/>
        <v>0</v>
      </c>
      <c r="AC724" s="112">
        <f t="shared" si="755"/>
        <v>4080</v>
      </c>
      <c r="AD724" s="112">
        <f t="shared" si="755"/>
        <v>6120</v>
      </c>
      <c r="AE724" s="112">
        <f t="shared" si="755"/>
        <v>0</v>
      </c>
      <c r="AF724" s="112"/>
      <c r="AG724" s="112">
        <f t="shared" si="755"/>
        <v>0</v>
      </c>
      <c r="AH724" s="112">
        <f t="shared" si="755"/>
        <v>4080</v>
      </c>
      <c r="AI724" s="112"/>
      <c r="AJ724" s="112">
        <f t="shared" si="755"/>
        <v>6120</v>
      </c>
      <c r="AK724" s="112">
        <f t="shared" si="755"/>
        <v>0</v>
      </c>
      <c r="AL724" s="112">
        <f t="shared" si="755"/>
        <v>0</v>
      </c>
      <c r="AM724" s="112">
        <f aca="true" t="shared" si="756" ref="AM724:AR725">AM725</f>
        <v>4080</v>
      </c>
      <c r="AN724" s="112">
        <f t="shared" si="756"/>
        <v>0</v>
      </c>
      <c r="AO724" s="112">
        <f t="shared" si="756"/>
        <v>0</v>
      </c>
      <c r="AP724" s="112">
        <f t="shared" si="756"/>
        <v>0</v>
      </c>
      <c r="AQ724" s="112">
        <f t="shared" si="756"/>
        <v>4080</v>
      </c>
      <c r="AR724" s="112">
        <f t="shared" si="756"/>
        <v>0</v>
      </c>
      <c r="AS724" s="136"/>
      <c r="AT724" s="112">
        <f>AT725</f>
        <v>4080</v>
      </c>
      <c r="AU724" s="112">
        <f aca="true" t="shared" si="757" ref="AU724:BC725">AU725</f>
        <v>0</v>
      </c>
      <c r="AV724" s="112">
        <f t="shared" si="757"/>
        <v>0</v>
      </c>
      <c r="AW724" s="112">
        <f t="shared" si="757"/>
        <v>4080</v>
      </c>
      <c r="AX724" s="112">
        <f t="shared" si="757"/>
        <v>0</v>
      </c>
      <c r="AY724" s="112">
        <f t="shared" si="757"/>
        <v>0</v>
      </c>
      <c r="AZ724" s="112">
        <f t="shared" si="757"/>
        <v>0</v>
      </c>
      <c r="BA724" s="112">
        <f t="shared" si="757"/>
        <v>0</v>
      </c>
      <c r="BB724" s="112">
        <f t="shared" si="757"/>
        <v>4080</v>
      </c>
      <c r="BC724" s="112">
        <f t="shared" si="757"/>
        <v>0</v>
      </c>
    </row>
    <row r="725" spans="1:55" s="2" customFormat="1" ht="183.75" customHeight="1">
      <c r="A725" s="120"/>
      <c r="B725" s="154" t="s">
        <v>105</v>
      </c>
      <c r="C725" s="106" t="s">
        <v>349</v>
      </c>
      <c r="D725" s="106" t="s">
        <v>321</v>
      </c>
      <c r="E725" s="176" t="s">
        <v>129</v>
      </c>
      <c r="F725" s="176"/>
      <c r="G725" s="108"/>
      <c r="H725" s="108"/>
      <c r="I725" s="108"/>
      <c r="J725" s="112"/>
      <c r="K725" s="112"/>
      <c r="L725" s="112"/>
      <c r="M725" s="112"/>
      <c r="N725" s="108"/>
      <c r="O725" s="103"/>
      <c r="P725" s="112"/>
      <c r="Q725" s="112"/>
      <c r="R725" s="112"/>
      <c r="S725" s="112">
        <f t="shared" si="755"/>
        <v>4080</v>
      </c>
      <c r="T725" s="112">
        <f t="shared" si="755"/>
        <v>4080</v>
      </c>
      <c r="U725" s="112">
        <f t="shared" si="755"/>
        <v>0</v>
      </c>
      <c r="V725" s="112">
        <f t="shared" si="755"/>
        <v>6120</v>
      </c>
      <c r="W725" s="112">
        <f t="shared" si="755"/>
        <v>0</v>
      </c>
      <c r="X725" s="112">
        <f t="shared" si="755"/>
        <v>0</v>
      </c>
      <c r="Y725" s="112">
        <f t="shared" si="755"/>
        <v>4080</v>
      </c>
      <c r="Z725" s="112">
        <f t="shared" si="755"/>
        <v>6120</v>
      </c>
      <c r="AA725" s="112">
        <f t="shared" si="755"/>
        <v>0</v>
      </c>
      <c r="AB725" s="112">
        <f t="shared" si="755"/>
        <v>0</v>
      </c>
      <c r="AC725" s="112">
        <f t="shared" si="755"/>
        <v>4080</v>
      </c>
      <c r="AD725" s="112">
        <f t="shared" si="755"/>
        <v>6120</v>
      </c>
      <c r="AE725" s="112">
        <f t="shared" si="755"/>
        <v>0</v>
      </c>
      <c r="AF725" s="112"/>
      <c r="AG725" s="112">
        <f t="shared" si="755"/>
        <v>0</v>
      </c>
      <c r="AH725" s="112">
        <f t="shared" si="755"/>
        <v>4080</v>
      </c>
      <c r="AI725" s="112"/>
      <c r="AJ725" s="112">
        <f t="shared" si="755"/>
        <v>6120</v>
      </c>
      <c r="AK725" s="112">
        <f t="shared" si="755"/>
        <v>0</v>
      </c>
      <c r="AL725" s="112">
        <f t="shared" si="755"/>
        <v>0</v>
      </c>
      <c r="AM725" s="112">
        <f t="shared" si="756"/>
        <v>4080</v>
      </c>
      <c r="AN725" s="112">
        <f t="shared" si="756"/>
        <v>0</v>
      </c>
      <c r="AO725" s="112">
        <f t="shared" si="756"/>
        <v>0</v>
      </c>
      <c r="AP725" s="112">
        <f t="shared" si="756"/>
        <v>0</v>
      </c>
      <c r="AQ725" s="112">
        <f t="shared" si="756"/>
        <v>4080</v>
      </c>
      <c r="AR725" s="112">
        <f t="shared" si="756"/>
        <v>0</v>
      </c>
      <c r="AS725" s="136"/>
      <c r="AT725" s="112">
        <f>AT726</f>
        <v>4080</v>
      </c>
      <c r="AU725" s="112">
        <f t="shared" si="757"/>
        <v>0</v>
      </c>
      <c r="AV725" s="112">
        <f t="shared" si="757"/>
        <v>0</v>
      </c>
      <c r="AW725" s="112">
        <f t="shared" si="757"/>
        <v>4080</v>
      </c>
      <c r="AX725" s="112">
        <f t="shared" si="757"/>
        <v>0</v>
      </c>
      <c r="AY725" s="112">
        <f t="shared" si="757"/>
        <v>0</v>
      </c>
      <c r="AZ725" s="112">
        <f t="shared" si="757"/>
        <v>0</v>
      </c>
      <c r="BA725" s="112">
        <f t="shared" si="757"/>
        <v>0</v>
      </c>
      <c r="BB725" s="112">
        <f t="shared" si="757"/>
        <v>4080</v>
      </c>
      <c r="BC725" s="112">
        <f t="shared" si="757"/>
        <v>0</v>
      </c>
    </row>
    <row r="726" spans="1:55" s="2" customFormat="1" ht="106.5" customHeight="1">
      <c r="A726" s="120"/>
      <c r="B726" s="133" t="s">
        <v>55</v>
      </c>
      <c r="C726" s="106" t="s">
        <v>349</v>
      </c>
      <c r="D726" s="106" t="s">
        <v>321</v>
      </c>
      <c r="E726" s="176" t="s">
        <v>129</v>
      </c>
      <c r="F726" s="176" t="s">
        <v>344</v>
      </c>
      <c r="G726" s="108"/>
      <c r="H726" s="108"/>
      <c r="I726" s="108"/>
      <c r="J726" s="112"/>
      <c r="K726" s="112"/>
      <c r="L726" s="112"/>
      <c r="M726" s="112"/>
      <c r="N726" s="108"/>
      <c r="O726" s="103"/>
      <c r="P726" s="112"/>
      <c r="Q726" s="112"/>
      <c r="R726" s="112"/>
      <c r="S726" s="112">
        <f>T726-Q726</f>
        <v>4080</v>
      </c>
      <c r="T726" s="112">
        <v>4080</v>
      </c>
      <c r="U726" s="112"/>
      <c r="V726" s="112">
        <f>4080+2040</f>
        <v>6120</v>
      </c>
      <c r="W726" s="112"/>
      <c r="X726" s="112"/>
      <c r="Y726" s="112">
        <f>W726+T726</f>
        <v>4080</v>
      </c>
      <c r="Z726" s="112">
        <f>X726+V726</f>
        <v>6120</v>
      </c>
      <c r="AA726" s="112"/>
      <c r="AB726" s="112"/>
      <c r="AC726" s="112">
        <f>AA726+Y726</f>
        <v>4080</v>
      </c>
      <c r="AD726" s="112">
        <f>AB726+Z726</f>
        <v>6120</v>
      </c>
      <c r="AE726" s="112"/>
      <c r="AF726" s="112"/>
      <c r="AG726" s="112"/>
      <c r="AH726" s="112">
        <f>AE726+AC726</f>
        <v>4080</v>
      </c>
      <c r="AI726" s="112"/>
      <c r="AJ726" s="112">
        <f>AG726+AD726</f>
        <v>6120</v>
      </c>
      <c r="AK726" s="136"/>
      <c r="AL726" s="136"/>
      <c r="AM726" s="112">
        <f>AK726+AH726</f>
        <v>4080</v>
      </c>
      <c r="AN726" s="112">
        <f>AI726</f>
        <v>0</v>
      </c>
      <c r="AO726" s="112">
        <f>AQ726-AM726</f>
        <v>0</v>
      </c>
      <c r="AP726" s="112">
        <f>AR726-AN726</f>
        <v>0</v>
      </c>
      <c r="AQ726" s="112">
        <v>4080</v>
      </c>
      <c r="AR726" s="112"/>
      <c r="AS726" s="136"/>
      <c r="AT726" s="112">
        <v>4080</v>
      </c>
      <c r="AU726" s="112"/>
      <c r="AV726" s="136"/>
      <c r="AW726" s="108">
        <f>AT726+AV726</f>
        <v>4080</v>
      </c>
      <c r="AX726" s="112">
        <f t="shared" si="724"/>
        <v>0</v>
      </c>
      <c r="AY726" s="137"/>
      <c r="AZ726" s="137"/>
      <c r="BA726" s="137"/>
      <c r="BB726" s="112">
        <f>AW726+AY726+AZ726+BA726</f>
        <v>4080</v>
      </c>
      <c r="BC726" s="109">
        <f>AX726+AY726</f>
        <v>0</v>
      </c>
    </row>
    <row r="727" spans="1:55" s="2" customFormat="1" ht="51.75" customHeight="1">
      <c r="A727" s="120"/>
      <c r="B727" s="134" t="s">
        <v>142</v>
      </c>
      <c r="C727" s="106" t="s">
        <v>349</v>
      </c>
      <c r="D727" s="106" t="s">
        <v>321</v>
      </c>
      <c r="E727" s="176" t="s">
        <v>115</v>
      </c>
      <c r="F727" s="176"/>
      <c r="G727" s="108"/>
      <c r="H727" s="108"/>
      <c r="I727" s="108"/>
      <c r="J727" s="112"/>
      <c r="K727" s="112"/>
      <c r="L727" s="112"/>
      <c r="M727" s="112"/>
      <c r="N727" s="108"/>
      <c r="O727" s="103"/>
      <c r="P727" s="112"/>
      <c r="Q727" s="112"/>
      <c r="R727" s="112"/>
      <c r="S727" s="112">
        <f aca="true" t="shared" si="758" ref="S727:AR728">S728</f>
        <v>2040</v>
      </c>
      <c r="T727" s="112">
        <f t="shared" si="758"/>
        <v>2040</v>
      </c>
      <c r="U727" s="112">
        <f t="shared" si="758"/>
        <v>0</v>
      </c>
      <c r="V727" s="112">
        <f t="shared" si="758"/>
        <v>0</v>
      </c>
      <c r="W727" s="112">
        <f t="shared" si="758"/>
        <v>0</v>
      </c>
      <c r="X727" s="112">
        <f t="shared" si="758"/>
        <v>0</v>
      </c>
      <c r="Y727" s="112">
        <f t="shared" si="758"/>
        <v>2040</v>
      </c>
      <c r="Z727" s="112">
        <f t="shared" si="758"/>
        <v>0</v>
      </c>
      <c r="AA727" s="112">
        <f t="shared" si="758"/>
        <v>0</v>
      </c>
      <c r="AB727" s="112">
        <f t="shared" si="758"/>
        <v>0</v>
      </c>
      <c r="AC727" s="112">
        <f t="shared" si="758"/>
        <v>2040</v>
      </c>
      <c r="AD727" s="112">
        <f t="shared" si="758"/>
        <v>0</v>
      </c>
      <c r="AE727" s="112">
        <f t="shared" si="758"/>
        <v>0</v>
      </c>
      <c r="AF727" s="112"/>
      <c r="AG727" s="112">
        <f t="shared" si="758"/>
        <v>0</v>
      </c>
      <c r="AH727" s="112">
        <f t="shared" si="758"/>
        <v>2040</v>
      </c>
      <c r="AI727" s="112"/>
      <c r="AJ727" s="112">
        <f t="shared" si="758"/>
        <v>0</v>
      </c>
      <c r="AK727" s="112">
        <f t="shared" si="758"/>
        <v>0</v>
      </c>
      <c r="AL727" s="112">
        <f t="shared" si="758"/>
        <v>0</v>
      </c>
      <c r="AM727" s="112">
        <f t="shared" si="758"/>
        <v>2040</v>
      </c>
      <c r="AN727" s="112">
        <f t="shared" si="758"/>
        <v>0</v>
      </c>
      <c r="AO727" s="112">
        <f t="shared" si="758"/>
        <v>1960</v>
      </c>
      <c r="AP727" s="112">
        <f t="shared" si="758"/>
        <v>0</v>
      </c>
      <c r="AQ727" s="112">
        <f t="shared" si="758"/>
        <v>4000</v>
      </c>
      <c r="AR727" s="112">
        <f t="shared" si="758"/>
        <v>0</v>
      </c>
      <c r="AS727" s="136"/>
      <c r="AT727" s="112">
        <f>AT728</f>
        <v>4000</v>
      </c>
      <c r="AU727" s="112">
        <f aca="true" t="shared" si="759" ref="AU727:BC728">AU728</f>
        <v>0</v>
      </c>
      <c r="AV727" s="112">
        <f t="shared" si="759"/>
        <v>0</v>
      </c>
      <c r="AW727" s="112">
        <f t="shared" si="759"/>
        <v>4000</v>
      </c>
      <c r="AX727" s="112">
        <f t="shared" si="759"/>
        <v>0</v>
      </c>
      <c r="AY727" s="112">
        <f t="shared" si="759"/>
        <v>0</v>
      </c>
      <c r="AZ727" s="112">
        <f t="shared" si="759"/>
        <v>0</v>
      </c>
      <c r="BA727" s="112">
        <f t="shared" si="759"/>
        <v>0</v>
      </c>
      <c r="BB727" s="112">
        <f t="shared" si="759"/>
        <v>4000</v>
      </c>
      <c r="BC727" s="112">
        <f t="shared" si="759"/>
        <v>0</v>
      </c>
    </row>
    <row r="728" spans="1:55" s="2" customFormat="1" ht="116.25" customHeight="1">
      <c r="A728" s="120"/>
      <c r="B728" s="135" t="s">
        <v>145</v>
      </c>
      <c r="C728" s="106" t="s">
        <v>349</v>
      </c>
      <c r="D728" s="106" t="s">
        <v>321</v>
      </c>
      <c r="E728" s="176" t="s">
        <v>116</v>
      </c>
      <c r="F728" s="176"/>
      <c r="G728" s="108"/>
      <c r="H728" s="108"/>
      <c r="I728" s="108"/>
      <c r="J728" s="112"/>
      <c r="K728" s="112"/>
      <c r="L728" s="112"/>
      <c r="M728" s="112"/>
      <c r="N728" s="108"/>
      <c r="O728" s="103"/>
      <c r="P728" s="112"/>
      <c r="Q728" s="112"/>
      <c r="R728" s="112"/>
      <c r="S728" s="112">
        <f>T728-Q728</f>
        <v>2040</v>
      </c>
      <c r="T728" s="112">
        <v>2040</v>
      </c>
      <c r="U728" s="112"/>
      <c r="V728" s="112"/>
      <c r="W728" s="112"/>
      <c r="X728" s="112"/>
      <c r="Y728" s="112">
        <f>W728+T728</f>
        <v>2040</v>
      </c>
      <c r="Z728" s="112">
        <f>X728+V728</f>
        <v>0</v>
      </c>
      <c r="AA728" s="112"/>
      <c r="AB728" s="112"/>
      <c r="AC728" s="112">
        <f>AA728+Y728</f>
        <v>2040</v>
      </c>
      <c r="AD728" s="112">
        <f>AB728+Z728</f>
        <v>0</v>
      </c>
      <c r="AE728" s="112"/>
      <c r="AF728" s="112"/>
      <c r="AG728" s="112"/>
      <c r="AH728" s="112">
        <f>AE728+AC728</f>
        <v>2040</v>
      </c>
      <c r="AI728" s="112"/>
      <c r="AJ728" s="112">
        <f>AG728+AD728</f>
        <v>0</v>
      </c>
      <c r="AK728" s="136"/>
      <c r="AL728" s="136"/>
      <c r="AM728" s="112">
        <f t="shared" si="758"/>
        <v>2040</v>
      </c>
      <c r="AN728" s="112">
        <f t="shared" si="758"/>
        <v>0</v>
      </c>
      <c r="AO728" s="112">
        <f>AO729</f>
        <v>1960</v>
      </c>
      <c r="AP728" s="112">
        <f>AR728-AN728</f>
        <v>0</v>
      </c>
      <c r="AQ728" s="112">
        <v>4000</v>
      </c>
      <c r="AR728" s="112"/>
      <c r="AS728" s="136"/>
      <c r="AT728" s="112">
        <f>AT729</f>
        <v>4000</v>
      </c>
      <c r="AU728" s="112">
        <f t="shared" si="759"/>
        <v>0</v>
      </c>
      <c r="AV728" s="112">
        <f t="shared" si="759"/>
        <v>0</v>
      </c>
      <c r="AW728" s="112">
        <f t="shared" si="759"/>
        <v>4000</v>
      </c>
      <c r="AX728" s="112">
        <f t="shared" si="759"/>
        <v>0</v>
      </c>
      <c r="AY728" s="112">
        <f t="shared" si="759"/>
        <v>0</v>
      </c>
      <c r="AZ728" s="112">
        <f t="shared" si="759"/>
        <v>0</v>
      </c>
      <c r="BA728" s="112">
        <f t="shared" si="759"/>
        <v>0</v>
      </c>
      <c r="BB728" s="112">
        <f t="shared" si="759"/>
        <v>4000</v>
      </c>
      <c r="BC728" s="112">
        <f t="shared" si="759"/>
        <v>0</v>
      </c>
    </row>
    <row r="729" spans="1:55" s="2" customFormat="1" ht="99.75">
      <c r="A729" s="120"/>
      <c r="B729" s="133" t="s">
        <v>55</v>
      </c>
      <c r="C729" s="106" t="s">
        <v>349</v>
      </c>
      <c r="D729" s="106" t="s">
        <v>321</v>
      </c>
      <c r="E729" s="176" t="s">
        <v>116</v>
      </c>
      <c r="F729" s="176" t="s">
        <v>344</v>
      </c>
      <c r="G729" s="108"/>
      <c r="H729" s="108"/>
      <c r="I729" s="108"/>
      <c r="J729" s="112"/>
      <c r="K729" s="112"/>
      <c r="L729" s="112"/>
      <c r="M729" s="112"/>
      <c r="N729" s="108"/>
      <c r="O729" s="103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2"/>
      <c r="AJ729" s="112"/>
      <c r="AK729" s="136"/>
      <c r="AL729" s="136"/>
      <c r="AM729" s="112">
        <v>2040</v>
      </c>
      <c r="AN729" s="112"/>
      <c r="AO729" s="112">
        <f>AQ729-AM729</f>
        <v>1960</v>
      </c>
      <c r="AP729" s="112">
        <f>AR729-AN729</f>
        <v>0</v>
      </c>
      <c r="AQ729" s="112">
        <v>4000</v>
      </c>
      <c r="AR729" s="112"/>
      <c r="AS729" s="136"/>
      <c r="AT729" s="112">
        <v>4000</v>
      </c>
      <c r="AU729" s="112"/>
      <c r="AV729" s="136"/>
      <c r="AW729" s="108">
        <f>AT729+AV729</f>
        <v>4000</v>
      </c>
      <c r="AX729" s="112">
        <f t="shared" si="724"/>
        <v>0</v>
      </c>
      <c r="AY729" s="137"/>
      <c r="AZ729" s="137"/>
      <c r="BA729" s="137"/>
      <c r="BB729" s="112">
        <f>AW729+AY729+AZ729+BA729</f>
        <v>4000</v>
      </c>
      <c r="BC729" s="109">
        <f>AX729+AY729</f>
        <v>0</v>
      </c>
    </row>
    <row r="730" spans="1:55" s="2" customFormat="1" ht="18.75">
      <c r="A730" s="120"/>
      <c r="B730" s="141" t="s">
        <v>399</v>
      </c>
      <c r="C730" s="100" t="s">
        <v>349</v>
      </c>
      <c r="D730" s="100" t="s">
        <v>322</v>
      </c>
      <c r="E730" s="101"/>
      <c r="F730" s="100"/>
      <c r="G730" s="102" t="e">
        <f>G732+G733+G735+#REF!</f>
        <v>#REF!</v>
      </c>
      <c r="H730" s="102" t="e">
        <f>H732+H733+H735+#REF!</f>
        <v>#REF!</v>
      </c>
      <c r="I730" s="102" t="e">
        <f>I732+I733+I735+#REF!</f>
        <v>#REF!</v>
      </c>
      <c r="J730" s="102">
        <f aca="true" t="shared" si="760" ref="J730:AN730">J731</f>
        <v>55117</v>
      </c>
      <c r="K730" s="102">
        <f t="shared" si="760"/>
        <v>200128</v>
      </c>
      <c r="L730" s="102">
        <f t="shared" si="760"/>
        <v>0</v>
      </c>
      <c r="M730" s="102"/>
      <c r="N730" s="102">
        <f t="shared" si="760"/>
        <v>214334</v>
      </c>
      <c r="O730" s="102">
        <f t="shared" si="760"/>
        <v>0</v>
      </c>
      <c r="P730" s="102">
        <f t="shared" si="760"/>
        <v>0</v>
      </c>
      <c r="Q730" s="102">
        <f t="shared" si="760"/>
        <v>214334</v>
      </c>
      <c r="R730" s="102">
        <f t="shared" si="760"/>
        <v>0</v>
      </c>
      <c r="S730" s="102">
        <f>S731</f>
        <v>-53263</v>
      </c>
      <c r="T730" s="102">
        <f t="shared" si="760"/>
        <v>161071</v>
      </c>
      <c r="U730" s="102">
        <f t="shared" si="760"/>
        <v>0</v>
      </c>
      <c r="V730" s="102">
        <f t="shared" si="760"/>
        <v>161071</v>
      </c>
      <c r="W730" s="102">
        <f t="shared" si="760"/>
        <v>0</v>
      </c>
      <c r="X730" s="102">
        <f t="shared" si="760"/>
        <v>0</v>
      </c>
      <c r="Y730" s="102">
        <f t="shared" si="760"/>
        <v>161071</v>
      </c>
      <c r="Z730" s="102">
        <f t="shared" si="760"/>
        <v>161071</v>
      </c>
      <c r="AA730" s="102">
        <f t="shared" si="760"/>
        <v>0</v>
      </c>
      <c r="AB730" s="102">
        <f t="shared" si="760"/>
        <v>0</v>
      </c>
      <c r="AC730" s="102">
        <f t="shared" si="760"/>
        <v>161071</v>
      </c>
      <c r="AD730" s="102">
        <f t="shared" si="760"/>
        <v>161071</v>
      </c>
      <c r="AE730" s="102">
        <f t="shared" si="760"/>
        <v>3566</v>
      </c>
      <c r="AF730" s="102">
        <f t="shared" si="760"/>
        <v>3566</v>
      </c>
      <c r="AG730" s="102">
        <f t="shared" si="760"/>
        <v>0</v>
      </c>
      <c r="AH730" s="102">
        <f t="shared" si="760"/>
        <v>164637</v>
      </c>
      <c r="AI730" s="102">
        <f t="shared" si="760"/>
        <v>3566</v>
      </c>
      <c r="AJ730" s="102">
        <f t="shared" si="760"/>
        <v>161071</v>
      </c>
      <c r="AK730" s="102">
        <f t="shared" si="760"/>
        <v>0</v>
      </c>
      <c r="AL730" s="102">
        <f t="shared" si="760"/>
        <v>0</v>
      </c>
      <c r="AM730" s="102">
        <f t="shared" si="760"/>
        <v>164637</v>
      </c>
      <c r="AN730" s="102">
        <f t="shared" si="760"/>
        <v>3566</v>
      </c>
      <c r="AO730" s="102">
        <f>AO731+AO749</f>
        <v>50538</v>
      </c>
      <c r="AP730" s="102">
        <f>AP731+AP749</f>
        <v>-3566</v>
      </c>
      <c r="AQ730" s="102">
        <f>AQ731+AQ749</f>
        <v>215175</v>
      </c>
      <c r="AR730" s="102">
        <f>AR731+AR749</f>
        <v>0</v>
      </c>
      <c r="AS730" s="136"/>
      <c r="AT730" s="102">
        <f aca="true" t="shared" si="761" ref="AT730:BC730">AT731+AT749</f>
        <v>215175</v>
      </c>
      <c r="AU730" s="102">
        <f t="shared" si="761"/>
        <v>0</v>
      </c>
      <c r="AV730" s="102">
        <f t="shared" si="761"/>
        <v>0</v>
      </c>
      <c r="AW730" s="102">
        <f t="shared" si="761"/>
        <v>215175</v>
      </c>
      <c r="AX730" s="102">
        <f t="shared" si="761"/>
        <v>0</v>
      </c>
      <c r="AY730" s="102">
        <f t="shared" si="761"/>
        <v>0</v>
      </c>
      <c r="AZ730" s="102">
        <f t="shared" si="761"/>
        <v>0</v>
      </c>
      <c r="BA730" s="102">
        <f t="shared" si="761"/>
        <v>0</v>
      </c>
      <c r="BB730" s="102">
        <f t="shared" si="761"/>
        <v>215175</v>
      </c>
      <c r="BC730" s="102">
        <f t="shared" si="761"/>
        <v>0</v>
      </c>
    </row>
    <row r="731" spans="1:55" s="2" customFormat="1" ht="22.5" customHeight="1">
      <c r="A731" s="120"/>
      <c r="B731" s="133" t="s">
        <v>146</v>
      </c>
      <c r="C731" s="106" t="s">
        <v>349</v>
      </c>
      <c r="D731" s="106" t="s">
        <v>322</v>
      </c>
      <c r="E731" s="111" t="s">
        <v>400</v>
      </c>
      <c r="F731" s="100"/>
      <c r="G731" s="102"/>
      <c r="H731" s="102"/>
      <c r="I731" s="102"/>
      <c r="J731" s="108">
        <f>J732+J733+J735</f>
        <v>55117</v>
      </c>
      <c r="K731" s="108">
        <f>K732+K733+K735</f>
        <v>200128</v>
      </c>
      <c r="L731" s="108">
        <f>L732+L733+L735</f>
        <v>0</v>
      </c>
      <c r="M731" s="108"/>
      <c r="N731" s="108">
        <f>N732+N733+N735</f>
        <v>214334</v>
      </c>
      <c r="O731" s="108">
        <f>O732+O733+O735</f>
        <v>0</v>
      </c>
      <c r="P731" s="108">
        <f>P732+P733+P735</f>
        <v>0</v>
      </c>
      <c r="Q731" s="108">
        <f>Q732+Q733+Q735</f>
        <v>214334</v>
      </c>
      <c r="R731" s="108">
        <f>R732+R733+R735</f>
        <v>0</v>
      </c>
      <c r="S731" s="108">
        <f>S732+S733+S737+S741+S745+S747</f>
        <v>-53263</v>
      </c>
      <c r="T731" s="108">
        <f aca="true" t="shared" si="762" ref="T731:Z731">T732+T737+T741+T745+T747</f>
        <v>161071</v>
      </c>
      <c r="U731" s="108">
        <f t="shared" si="762"/>
        <v>0</v>
      </c>
      <c r="V731" s="108">
        <f t="shared" si="762"/>
        <v>161071</v>
      </c>
      <c r="W731" s="108">
        <f t="shared" si="762"/>
        <v>0</v>
      </c>
      <c r="X731" s="108">
        <f t="shared" si="762"/>
        <v>0</v>
      </c>
      <c r="Y731" s="108">
        <f t="shared" si="762"/>
        <v>161071</v>
      </c>
      <c r="Z731" s="108">
        <f t="shared" si="762"/>
        <v>161071</v>
      </c>
      <c r="AA731" s="108">
        <f aca="true" t="shared" si="763" ref="AA731:AJ731">AA732+AA737+AA741+AA745+AA747</f>
        <v>0</v>
      </c>
      <c r="AB731" s="108">
        <f t="shared" si="763"/>
        <v>0</v>
      </c>
      <c r="AC731" s="108">
        <f t="shared" si="763"/>
        <v>161071</v>
      </c>
      <c r="AD731" s="108">
        <f t="shared" si="763"/>
        <v>161071</v>
      </c>
      <c r="AE731" s="108">
        <f t="shared" si="763"/>
        <v>3566</v>
      </c>
      <c r="AF731" s="108">
        <f>AF732+AF737+AF741+AF745+AF747</f>
        <v>3566</v>
      </c>
      <c r="AG731" s="108">
        <f t="shared" si="763"/>
        <v>0</v>
      </c>
      <c r="AH731" s="108">
        <f t="shared" si="763"/>
        <v>164637</v>
      </c>
      <c r="AI731" s="108">
        <f>AI732+AI737+AI741+AI745+AI747</f>
        <v>3566</v>
      </c>
      <c r="AJ731" s="108">
        <f t="shared" si="763"/>
        <v>161071</v>
      </c>
      <c r="AK731" s="108">
        <f>AK732+AK737+AK741+AK745+AK747</f>
        <v>0</v>
      </c>
      <c r="AL731" s="108">
        <f>AL732+AL737+AL741+AL745+AL747</f>
        <v>0</v>
      </c>
      <c r="AM731" s="108">
        <f>AM732+AM737+AM741+AM745+AM747</f>
        <v>164637</v>
      </c>
      <c r="AN731" s="108">
        <f>AN732+AN737+AN741+AN745+AN747</f>
        <v>3566</v>
      </c>
      <c r="AO731" s="108">
        <f>AO732+AO737+AO741+AO745+AO747+AO743+AO739</f>
        <v>35354</v>
      </c>
      <c r="AP731" s="108">
        <f>AP732+AP737+AP741+AP745+AP747+AP743+AP739</f>
        <v>-3566</v>
      </c>
      <c r="AQ731" s="108">
        <f>AQ732+AQ737+AQ741+AQ745+AQ747+AQ743+AQ739</f>
        <v>199991</v>
      </c>
      <c r="AR731" s="108">
        <f>AR732+AR737+AR741+AR745+AR747+AR743+AR739</f>
        <v>0</v>
      </c>
      <c r="AS731" s="136"/>
      <c r="AT731" s="108">
        <f aca="true" t="shared" si="764" ref="AT731:BC731">AT732+AT737+AT741+AT745+AT747+AT743+AT739</f>
        <v>199991</v>
      </c>
      <c r="AU731" s="108">
        <f t="shared" si="764"/>
        <v>0</v>
      </c>
      <c r="AV731" s="108">
        <f t="shared" si="764"/>
        <v>0</v>
      </c>
      <c r="AW731" s="108">
        <f t="shared" si="764"/>
        <v>199991</v>
      </c>
      <c r="AX731" s="108">
        <f t="shared" si="764"/>
        <v>0</v>
      </c>
      <c r="AY731" s="108">
        <f t="shared" si="764"/>
        <v>0</v>
      </c>
      <c r="AZ731" s="108">
        <f t="shared" si="764"/>
        <v>0</v>
      </c>
      <c r="BA731" s="108">
        <f t="shared" si="764"/>
        <v>0</v>
      </c>
      <c r="BB731" s="108">
        <f t="shared" si="764"/>
        <v>199991</v>
      </c>
      <c r="BC731" s="108">
        <f t="shared" si="764"/>
        <v>0</v>
      </c>
    </row>
    <row r="732" spans="1:55" s="2" customFormat="1" ht="73.5" customHeight="1">
      <c r="A732" s="120"/>
      <c r="B732" s="133" t="s">
        <v>332</v>
      </c>
      <c r="C732" s="106" t="s">
        <v>349</v>
      </c>
      <c r="D732" s="106" t="s">
        <v>322</v>
      </c>
      <c r="E732" s="111" t="s">
        <v>400</v>
      </c>
      <c r="F732" s="106" t="s">
        <v>333</v>
      </c>
      <c r="G732" s="108">
        <f>H732+I732</f>
        <v>78580</v>
      </c>
      <c r="H732" s="108">
        <v>78580</v>
      </c>
      <c r="I732" s="108"/>
      <c r="J732" s="112">
        <f>K732-G732</f>
        <v>47181</v>
      </c>
      <c r="K732" s="112">
        <v>125761</v>
      </c>
      <c r="L732" s="112"/>
      <c r="M732" s="112"/>
      <c r="N732" s="108">
        <v>134716</v>
      </c>
      <c r="O732" s="103"/>
      <c r="P732" s="112"/>
      <c r="Q732" s="112">
        <f>P732+N732</f>
        <v>134716</v>
      </c>
      <c r="R732" s="112">
        <f>O732</f>
        <v>0</v>
      </c>
      <c r="S732" s="112">
        <f>T732-Q732</f>
        <v>-90065</v>
      </c>
      <c r="T732" s="112">
        <v>44651</v>
      </c>
      <c r="U732" s="112">
        <f>R732</f>
        <v>0</v>
      </c>
      <c r="V732" s="112">
        <v>44651</v>
      </c>
      <c r="W732" s="112"/>
      <c r="X732" s="112"/>
      <c r="Y732" s="112">
        <f>W732+T732</f>
        <v>44651</v>
      </c>
      <c r="Z732" s="112">
        <f>X732+V732</f>
        <v>44651</v>
      </c>
      <c r="AA732" s="112"/>
      <c r="AB732" s="112"/>
      <c r="AC732" s="112">
        <f>AA732+Y732</f>
        <v>44651</v>
      </c>
      <c r="AD732" s="112">
        <f>AB732+Z732</f>
        <v>44651</v>
      </c>
      <c r="AE732" s="112">
        <v>3566</v>
      </c>
      <c r="AF732" s="112">
        <v>3566</v>
      </c>
      <c r="AG732" s="112"/>
      <c r="AH732" s="112">
        <f>AF732+AD732</f>
        <v>48217</v>
      </c>
      <c r="AI732" s="112">
        <f>AF732</f>
        <v>3566</v>
      </c>
      <c r="AJ732" s="112">
        <f>AG732+AD732</f>
        <v>44651</v>
      </c>
      <c r="AK732" s="136"/>
      <c r="AL732" s="136"/>
      <c r="AM732" s="112">
        <f>AK732+AH732</f>
        <v>48217</v>
      </c>
      <c r="AN732" s="112">
        <f>AI732</f>
        <v>3566</v>
      </c>
      <c r="AO732" s="112">
        <f>AQ732-AM732</f>
        <v>-8313</v>
      </c>
      <c r="AP732" s="112">
        <f>AR732-AN732</f>
        <v>-3566</v>
      </c>
      <c r="AQ732" s="112">
        <v>39904</v>
      </c>
      <c r="AR732" s="112"/>
      <c r="AS732" s="136"/>
      <c r="AT732" s="112">
        <v>39904</v>
      </c>
      <c r="AU732" s="112"/>
      <c r="AV732" s="136"/>
      <c r="AW732" s="108">
        <f>AT732+AV732</f>
        <v>39904</v>
      </c>
      <c r="AX732" s="112">
        <f t="shared" si="724"/>
        <v>0</v>
      </c>
      <c r="AY732" s="137"/>
      <c r="AZ732" s="137"/>
      <c r="BA732" s="137"/>
      <c r="BB732" s="112">
        <f>AW732+AY732+AZ732+BA732</f>
        <v>39904</v>
      </c>
      <c r="BC732" s="109">
        <f>AX732+AY732</f>
        <v>0</v>
      </c>
    </row>
    <row r="733" spans="1:55" s="2" customFormat="1" ht="59.25" customHeight="1" hidden="1">
      <c r="A733" s="120"/>
      <c r="B733" s="133" t="s">
        <v>471</v>
      </c>
      <c r="C733" s="106" t="s">
        <v>349</v>
      </c>
      <c r="D733" s="106" t="s">
        <v>322</v>
      </c>
      <c r="E733" s="139" t="s">
        <v>472</v>
      </c>
      <c r="F733" s="163"/>
      <c r="G733" s="108">
        <f aca="true" t="shared" si="765" ref="G733:AJ733">G734</f>
        <v>66079</v>
      </c>
      <c r="H733" s="108">
        <f t="shared" si="765"/>
        <v>66079</v>
      </c>
      <c r="I733" s="108">
        <f t="shared" si="765"/>
        <v>0</v>
      </c>
      <c r="J733" s="108">
        <f t="shared" si="765"/>
        <v>8288</v>
      </c>
      <c r="K733" s="108">
        <f t="shared" si="765"/>
        <v>74367</v>
      </c>
      <c r="L733" s="108">
        <f t="shared" si="765"/>
        <v>0</v>
      </c>
      <c r="M733" s="108"/>
      <c r="N733" s="108">
        <f t="shared" si="765"/>
        <v>79618</v>
      </c>
      <c r="O733" s="108">
        <f t="shared" si="765"/>
        <v>0</v>
      </c>
      <c r="P733" s="108">
        <f t="shared" si="765"/>
        <v>0</v>
      </c>
      <c r="Q733" s="108">
        <f t="shared" si="765"/>
        <v>79618</v>
      </c>
      <c r="R733" s="108">
        <f t="shared" si="765"/>
        <v>0</v>
      </c>
      <c r="S733" s="108">
        <f t="shared" si="765"/>
        <v>-79618</v>
      </c>
      <c r="T733" s="108">
        <f t="shared" si="765"/>
        <v>0</v>
      </c>
      <c r="U733" s="108">
        <f t="shared" si="765"/>
        <v>0</v>
      </c>
      <c r="V733" s="108">
        <f t="shared" si="765"/>
        <v>0</v>
      </c>
      <c r="W733" s="108">
        <f t="shared" si="765"/>
        <v>0</v>
      </c>
      <c r="X733" s="108">
        <f t="shared" si="765"/>
        <v>0</v>
      </c>
      <c r="Y733" s="108">
        <f t="shared" si="765"/>
        <v>0</v>
      </c>
      <c r="Z733" s="108">
        <f t="shared" si="765"/>
        <v>0</v>
      </c>
      <c r="AA733" s="108">
        <f t="shared" si="765"/>
        <v>0</v>
      </c>
      <c r="AB733" s="108">
        <f t="shared" si="765"/>
        <v>0</v>
      </c>
      <c r="AC733" s="108">
        <f t="shared" si="765"/>
        <v>0</v>
      </c>
      <c r="AD733" s="108">
        <f t="shared" si="765"/>
        <v>0</v>
      </c>
      <c r="AE733" s="108">
        <f t="shared" si="765"/>
        <v>0</v>
      </c>
      <c r="AF733" s="108"/>
      <c r="AG733" s="108">
        <f t="shared" si="765"/>
        <v>0</v>
      </c>
      <c r="AH733" s="108">
        <f t="shared" si="765"/>
        <v>0</v>
      </c>
      <c r="AI733" s="108"/>
      <c r="AJ733" s="108">
        <f t="shared" si="765"/>
        <v>0</v>
      </c>
      <c r="AK733" s="136"/>
      <c r="AL733" s="136"/>
      <c r="AM733" s="124"/>
      <c r="AN733" s="124"/>
      <c r="AO733" s="112"/>
      <c r="AP733" s="112"/>
      <c r="AQ733" s="112"/>
      <c r="AR733" s="112"/>
      <c r="AS733" s="136"/>
      <c r="AT733" s="112"/>
      <c r="AU733" s="112"/>
      <c r="AV733" s="136"/>
      <c r="AW733" s="136"/>
      <c r="AX733" s="112">
        <f t="shared" si="724"/>
        <v>0</v>
      </c>
      <c r="AY733" s="137"/>
      <c r="AZ733" s="137"/>
      <c r="BA733" s="137"/>
      <c r="BB733" s="124"/>
      <c r="BC733" s="137"/>
    </row>
    <row r="734" spans="1:55" s="2" customFormat="1" ht="112.5" customHeight="1" hidden="1">
      <c r="A734" s="120"/>
      <c r="B734" s="133" t="s">
        <v>55</v>
      </c>
      <c r="C734" s="106" t="s">
        <v>349</v>
      </c>
      <c r="D734" s="106" t="s">
        <v>322</v>
      </c>
      <c r="E734" s="139" t="s">
        <v>472</v>
      </c>
      <c r="F734" s="163" t="s">
        <v>344</v>
      </c>
      <c r="G734" s="108">
        <f>H734</f>
        <v>66079</v>
      </c>
      <c r="H734" s="108">
        <v>66079</v>
      </c>
      <c r="I734" s="108"/>
      <c r="J734" s="112">
        <f>K734-G734</f>
        <v>8288</v>
      </c>
      <c r="K734" s="112">
        <v>74367</v>
      </c>
      <c r="L734" s="112"/>
      <c r="M734" s="112"/>
      <c r="N734" s="108">
        <v>79618</v>
      </c>
      <c r="O734" s="103"/>
      <c r="P734" s="112"/>
      <c r="Q734" s="112">
        <f>P734+N734</f>
        <v>79618</v>
      </c>
      <c r="R734" s="112">
        <f>O734</f>
        <v>0</v>
      </c>
      <c r="S734" s="112">
        <f>T734-Q734</f>
        <v>-79618</v>
      </c>
      <c r="T734" s="112"/>
      <c r="U734" s="112">
        <f>R734</f>
        <v>0</v>
      </c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36"/>
      <c r="AL734" s="136"/>
      <c r="AM734" s="124"/>
      <c r="AN734" s="124"/>
      <c r="AO734" s="112"/>
      <c r="AP734" s="112"/>
      <c r="AQ734" s="112"/>
      <c r="AR734" s="112"/>
      <c r="AS734" s="136"/>
      <c r="AT734" s="112"/>
      <c r="AU734" s="112"/>
      <c r="AV734" s="136"/>
      <c r="AW734" s="136"/>
      <c r="AX734" s="112">
        <f t="shared" si="724"/>
        <v>0</v>
      </c>
      <c r="AY734" s="137"/>
      <c r="AZ734" s="137"/>
      <c r="BA734" s="137"/>
      <c r="BB734" s="124"/>
      <c r="BC734" s="137"/>
    </row>
    <row r="735" spans="1:55" s="2" customFormat="1" ht="52.5" customHeight="1" hidden="1">
      <c r="A735" s="120"/>
      <c r="B735" s="133" t="s">
        <v>15</v>
      </c>
      <c r="C735" s="106" t="s">
        <v>349</v>
      </c>
      <c r="D735" s="106" t="s">
        <v>322</v>
      </c>
      <c r="E735" s="139" t="s">
        <v>473</v>
      </c>
      <c r="F735" s="106"/>
      <c r="G735" s="108">
        <f aca="true" t="shared" si="766" ref="G735:AJ735">G736</f>
        <v>352</v>
      </c>
      <c r="H735" s="108">
        <f t="shared" si="766"/>
        <v>352</v>
      </c>
      <c r="I735" s="108">
        <f t="shared" si="766"/>
        <v>0</v>
      </c>
      <c r="J735" s="108">
        <f t="shared" si="766"/>
        <v>-352</v>
      </c>
      <c r="K735" s="108">
        <f t="shared" si="766"/>
        <v>0</v>
      </c>
      <c r="L735" s="108">
        <f t="shared" si="766"/>
        <v>0</v>
      </c>
      <c r="M735" s="108"/>
      <c r="N735" s="108">
        <f t="shared" si="766"/>
        <v>0</v>
      </c>
      <c r="O735" s="108">
        <f t="shared" si="766"/>
        <v>0</v>
      </c>
      <c r="P735" s="108">
        <f t="shared" si="766"/>
        <v>0</v>
      </c>
      <c r="Q735" s="108">
        <f t="shared" si="766"/>
        <v>0</v>
      </c>
      <c r="R735" s="108">
        <f t="shared" si="766"/>
        <v>0</v>
      </c>
      <c r="S735" s="112"/>
      <c r="T735" s="108">
        <f t="shared" si="766"/>
        <v>0</v>
      </c>
      <c r="U735" s="108">
        <f t="shared" si="766"/>
        <v>0</v>
      </c>
      <c r="V735" s="108">
        <f t="shared" si="766"/>
        <v>0</v>
      </c>
      <c r="W735" s="108">
        <f t="shared" si="766"/>
        <v>0</v>
      </c>
      <c r="X735" s="108">
        <f t="shared" si="766"/>
        <v>0</v>
      </c>
      <c r="Y735" s="108">
        <f t="shared" si="766"/>
        <v>0</v>
      </c>
      <c r="Z735" s="108">
        <f t="shared" si="766"/>
        <v>0</v>
      </c>
      <c r="AA735" s="108">
        <f t="shared" si="766"/>
        <v>0</v>
      </c>
      <c r="AB735" s="108">
        <f t="shared" si="766"/>
        <v>0</v>
      </c>
      <c r="AC735" s="108">
        <f t="shared" si="766"/>
        <v>0</v>
      </c>
      <c r="AD735" s="108">
        <f t="shared" si="766"/>
        <v>0</v>
      </c>
      <c r="AE735" s="108">
        <f t="shared" si="766"/>
        <v>0</v>
      </c>
      <c r="AF735" s="108"/>
      <c r="AG735" s="108">
        <f t="shared" si="766"/>
        <v>0</v>
      </c>
      <c r="AH735" s="108">
        <f t="shared" si="766"/>
        <v>0</v>
      </c>
      <c r="AI735" s="108"/>
      <c r="AJ735" s="108">
        <f t="shared" si="766"/>
        <v>0</v>
      </c>
      <c r="AK735" s="136"/>
      <c r="AL735" s="136"/>
      <c r="AM735" s="124"/>
      <c r="AN735" s="124"/>
      <c r="AO735" s="112"/>
      <c r="AP735" s="112"/>
      <c r="AQ735" s="112"/>
      <c r="AR735" s="112"/>
      <c r="AS735" s="136"/>
      <c r="AT735" s="112"/>
      <c r="AU735" s="112"/>
      <c r="AV735" s="136"/>
      <c r="AW735" s="136"/>
      <c r="AX735" s="112">
        <f t="shared" si="724"/>
        <v>0</v>
      </c>
      <c r="AY735" s="137"/>
      <c r="AZ735" s="137"/>
      <c r="BA735" s="137"/>
      <c r="BB735" s="124"/>
      <c r="BC735" s="137"/>
    </row>
    <row r="736" spans="1:55" s="2" customFormat="1" ht="111" customHeight="1" hidden="1">
      <c r="A736" s="120"/>
      <c r="B736" s="133" t="s">
        <v>19</v>
      </c>
      <c r="C736" s="106" t="s">
        <v>349</v>
      </c>
      <c r="D736" s="106" t="s">
        <v>322</v>
      </c>
      <c r="E736" s="139" t="s">
        <v>473</v>
      </c>
      <c r="F736" s="106" t="s">
        <v>344</v>
      </c>
      <c r="G736" s="108">
        <f>H736</f>
        <v>352</v>
      </c>
      <c r="H736" s="108">
        <v>352</v>
      </c>
      <c r="I736" s="108"/>
      <c r="J736" s="112">
        <f>K736-G736</f>
        <v>-352</v>
      </c>
      <c r="K736" s="112">
        <f>352-352</f>
        <v>0</v>
      </c>
      <c r="L736" s="112"/>
      <c r="M736" s="112"/>
      <c r="N736" s="108"/>
      <c r="O736" s="103"/>
      <c r="P736" s="112"/>
      <c r="Q736" s="112">
        <f>P736+N736</f>
        <v>0</v>
      </c>
      <c r="R736" s="112">
        <f>O736</f>
        <v>0</v>
      </c>
      <c r="S736" s="112"/>
      <c r="T736" s="112">
        <f aca="true" t="shared" si="767" ref="T736:Z736">Q736</f>
        <v>0</v>
      </c>
      <c r="U736" s="112">
        <f t="shared" si="767"/>
        <v>0</v>
      </c>
      <c r="V736" s="112">
        <f t="shared" si="767"/>
        <v>0</v>
      </c>
      <c r="W736" s="112">
        <f t="shared" si="767"/>
        <v>0</v>
      </c>
      <c r="X736" s="112">
        <f t="shared" si="767"/>
        <v>0</v>
      </c>
      <c r="Y736" s="112">
        <f t="shared" si="767"/>
        <v>0</v>
      </c>
      <c r="Z736" s="112">
        <f t="shared" si="767"/>
        <v>0</v>
      </c>
      <c r="AA736" s="112">
        <f>X736</f>
        <v>0</v>
      </c>
      <c r="AB736" s="112">
        <f>Y736</f>
        <v>0</v>
      </c>
      <c r="AC736" s="112">
        <f>Z736</f>
        <v>0</v>
      </c>
      <c r="AD736" s="112">
        <f>AA736</f>
        <v>0</v>
      </c>
      <c r="AE736" s="112">
        <f>AB736</f>
        <v>0</v>
      </c>
      <c r="AF736" s="112"/>
      <c r="AG736" s="112">
        <f>AC736</f>
        <v>0</v>
      </c>
      <c r="AH736" s="112">
        <f>AD736</f>
        <v>0</v>
      </c>
      <c r="AI736" s="112"/>
      <c r="AJ736" s="112">
        <f>AE736</f>
        <v>0</v>
      </c>
      <c r="AK736" s="136"/>
      <c r="AL736" s="136"/>
      <c r="AM736" s="124"/>
      <c r="AN736" s="124"/>
      <c r="AO736" s="112"/>
      <c r="AP736" s="112"/>
      <c r="AQ736" s="112"/>
      <c r="AR736" s="112"/>
      <c r="AS736" s="136"/>
      <c r="AT736" s="112"/>
      <c r="AU736" s="112"/>
      <c r="AV736" s="136"/>
      <c r="AW736" s="136"/>
      <c r="AX736" s="112">
        <f t="shared" si="724"/>
        <v>0</v>
      </c>
      <c r="AY736" s="137"/>
      <c r="AZ736" s="137"/>
      <c r="BA736" s="137"/>
      <c r="BB736" s="124"/>
      <c r="BC736" s="137"/>
    </row>
    <row r="737" spans="1:55" s="2" customFormat="1" ht="198.75" customHeight="1" hidden="1">
      <c r="A737" s="120"/>
      <c r="B737" s="187" t="s">
        <v>106</v>
      </c>
      <c r="C737" s="106" t="s">
        <v>349</v>
      </c>
      <c r="D737" s="106" t="s">
        <v>322</v>
      </c>
      <c r="E737" s="139" t="s">
        <v>472</v>
      </c>
      <c r="F737" s="163"/>
      <c r="G737" s="108"/>
      <c r="H737" s="108"/>
      <c r="I737" s="108"/>
      <c r="J737" s="112"/>
      <c r="K737" s="112"/>
      <c r="L737" s="112"/>
      <c r="M737" s="112"/>
      <c r="N737" s="108"/>
      <c r="O737" s="103"/>
      <c r="P737" s="112"/>
      <c r="Q737" s="112"/>
      <c r="R737" s="112"/>
      <c r="S737" s="112">
        <f aca="true" t="shared" si="768" ref="S737:AR737">S738</f>
        <v>69241</v>
      </c>
      <c r="T737" s="112">
        <f t="shared" si="768"/>
        <v>69241</v>
      </c>
      <c r="U737" s="112">
        <f t="shared" si="768"/>
        <v>0</v>
      </c>
      <c r="V737" s="112">
        <f t="shared" si="768"/>
        <v>69241</v>
      </c>
      <c r="W737" s="112">
        <f t="shared" si="768"/>
        <v>0</v>
      </c>
      <c r="X737" s="112">
        <f t="shared" si="768"/>
        <v>0</v>
      </c>
      <c r="Y737" s="112">
        <f t="shared" si="768"/>
        <v>69241</v>
      </c>
      <c r="Z737" s="112">
        <f t="shared" si="768"/>
        <v>69241</v>
      </c>
      <c r="AA737" s="112">
        <f t="shared" si="768"/>
        <v>0</v>
      </c>
      <c r="AB737" s="112">
        <f t="shared" si="768"/>
        <v>0</v>
      </c>
      <c r="AC737" s="112">
        <f t="shared" si="768"/>
        <v>69241</v>
      </c>
      <c r="AD737" s="112">
        <f t="shared" si="768"/>
        <v>69241</v>
      </c>
      <c r="AE737" s="112">
        <f t="shared" si="768"/>
        <v>0</v>
      </c>
      <c r="AF737" s="112"/>
      <c r="AG737" s="112">
        <f t="shared" si="768"/>
        <v>0</v>
      </c>
      <c r="AH737" s="112">
        <f t="shared" si="768"/>
        <v>69241</v>
      </c>
      <c r="AI737" s="112"/>
      <c r="AJ737" s="112">
        <f t="shared" si="768"/>
        <v>69241</v>
      </c>
      <c r="AK737" s="112">
        <f t="shared" si="768"/>
        <v>0</v>
      </c>
      <c r="AL737" s="112">
        <f t="shared" si="768"/>
        <v>0</v>
      </c>
      <c r="AM737" s="112">
        <f t="shared" si="768"/>
        <v>69241</v>
      </c>
      <c r="AN737" s="112">
        <f t="shared" si="768"/>
        <v>0</v>
      </c>
      <c r="AO737" s="112">
        <f t="shared" si="768"/>
        <v>-69241</v>
      </c>
      <c r="AP737" s="112">
        <f t="shared" si="768"/>
        <v>0</v>
      </c>
      <c r="AQ737" s="112">
        <f t="shared" si="768"/>
        <v>0</v>
      </c>
      <c r="AR737" s="112">
        <f t="shared" si="768"/>
        <v>0</v>
      </c>
      <c r="AS737" s="136"/>
      <c r="AT737" s="112">
        <f>AT738</f>
        <v>0</v>
      </c>
      <c r="AU737" s="112">
        <f>AU738</f>
        <v>0</v>
      </c>
      <c r="AV737" s="136"/>
      <c r="AW737" s="136"/>
      <c r="AX737" s="112">
        <f t="shared" si="724"/>
        <v>0</v>
      </c>
      <c r="AY737" s="137"/>
      <c r="AZ737" s="137"/>
      <c r="BA737" s="137"/>
      <c r="BB737" s="124"/>
      <c r="BC737" s="137"/>
    </row>
    <row r="738" spans="1:55" s="2" customFormat="1" ht="103.5" customHeight="1" hidden="1">
      <c r="A738" s="120"/>
      <c r="B738" s="133" t="s">
        <v>55</v>
      </c>
      <c r="C738" s="106" t="s">
        <v>349</v>
      </c>
      <c r="D738" s="106" t="s">
        <v>322</v>
      </c>
      <c r="E738" s="139" t="s">
        <v>472</v>
      </c>
      <c r="F738" s="106" t="s">
        <v>344</v>
      </c>
      <c r="G738" s="108"/>
      <c r="H738" s="108"/>
      <c r="I738" s="108"/>
      <c r="J738" s="112"/>
      <c r="K738" s="112"/>
      <c r="L738" s="112"/>
      <c r="M738" s="112"/>
      <c r="N738" s="108"/>
      <c r="O738" s="103"/>
      <c r="P738" s="112"/>
      <c r="Q738" s="112"/>
      <c r="R738" s="112"/>
      <c r="S738" s="112">
        <f>T738-Q738</f>
        <v>69241</v>
      </c>
      <c r="T738" s="112">
        <v>69241</v>
      </c>
      <c r="U738" s="112"/>
      <c r="V738" s="112">
        <v>69241</v>
      </c>
      <c r="W738" s="112"/>
      <c r="X738" s="112"/>
      <c r="Y738" s="112">
        <f>W738+T738</f>
        <v>69241</v>
      </c>
      <c r="Z738" s="112">
        <f>X738+V738</f>
        <v>69241</v>
      </c>
      <c r="AA738" s="112"/>
      <c r="AB738" s="112"/>
      <c r="AC738" s="112">
        <f>AA738+Y738</f>
        <v>69241</v>
      </c>
      <c r="AD738" s="112">
        <f>AB738+Z738</f>
        <v>69241</v>
      </c>
      <c r="AE738" s="112"/>
      <c r="AF738" s="112"/>
      <c r="AG738" s="112"/>
      <c r="AH738" s="112">
        <f>AE738+AC738</f>
        <v>69241</v>
      </c>
      <c r="AI738" s="112"/>
      <c r="AJ738" s="112">
        <f>AG738+AD738</f>
        <v>69241</v>
      </c>
      <c r="AK738" s="136"/>
      <c r="AL738" s="136"/>
      <c r="AM738" s="112">
        <f>AK738+AH738</f>
        <v>69241</v>
      </c>
      <c r="AN738" s="112">
        <f>AI738</f>
        <v>0</v>
      </c>
      <c r="AO738" s="112">
        <f>AQ738-AM738</f>
        <v>-69241</v>
      </c>
      <c r="AP738" s="112">
        <f>AR738-AN738</f>
        <v>0</v>
      </c>
      <c r="AQ738" s="112"/>
      <c r="AR738" s="112"/>
      <c r="AS738" s="136"/>
      <c r="AT738" s="112"/>
      <c r="AU738" s="112"/>
      <c r="AV738" s="136"/>
      <c r="AW738" s="136"/>
      <c r="AX738" s="112">
        <f t="shared" si="724"/>
        <v>0</v>
      </c>
      <c r="AY738" s="137"/>
      <c r="AZ738" s="137"/>
      <c r="BA738" s="137"/>
      <c r="BB738" s="124"/>
      <c r="BC738" s="137"/>
    </row>
    <row r="739" spans="1:55" s="2" customFormat="1" ht="82.5" customHeight="1">
      <c r="A739" s="120"/>
      <c r="B739" s="186" t="s">
        <v>20</v>
      </c>
      <c r="C739" s="106" t="s">
        <v>349</v>
      </c>
      <c r="D739" s="106" t="s">
        <v>322</v>
      </c>
      <c r="E739" s="139" t="s">
        <v>473</v>
      </c>
      <c r="F739" s="106"/>
      <c r="G739" s="108"/>
      <c r="H739" s="108"/>
      <c r="I739" s="108"/>
      <c r="J739" s="112"/>
      <c r="K739" s="112"/>
      <c r="L739" s="112"/>
      <c r="M739" s="112"/>
      <c r="N739" s="108"/>
      <c r="O739" s="103"/>
      <c r="P739" s="112"/>
      <c r="Q739" s="112"/>
      <c r="R739" s="112"/>
      <c r="S739" s="112">
        <f aca="true" t="shared" si="769" ref="S739:AJ739">S740</f>
        <v>0</v>
      </c>
      <c r="T739" s="112">
        <f t="shared" si="769"/>
        <v>0</v>
      </c>
      <c r="U739" s="112">
        <f t="shared" si="769"/>
        <v>0</v>
      </c>
      <c r="V739" s="112">
        <f t="shared" si="769"/>
        <v>0</v>
      </c>
      <c r="W739" s="112">
        <f t="shared" si="769"/>
        <v>0</v>
      </c>
      <c r="X739" s="112">
        <f t="shared" si="769"/>
        <v>0</v>
      </c>
      <c r="Y739" s="112">
        <f t="shared" si="769"/>
        <v>0</v>
      </c>
      <c r="Z739" s="112">
        <f t="shared" si="769"/>
        <v>0</v>
      </c>
      <c r="AA739" s="112">
        <f t="shared" si="769"/>
        <v>0</v>
      </c>
      <c r="AB739" s="112">
        <f t="shared" si="769"/>
        <v>0</v>
      </c>
      <c r="AC739" s="112">
        <f t="shared" si="769"/>
        <v>0</v>
      </c>
      <c r="AD739" s="112">
        <f t="shared" si="769"/>
        <v>0</v>
      </c>
      <c r="AE739" s="112">
        <f t="shared" si="769"/>
        <v>0</v>
      </c>
      <c r="AF739" s="112"/>
      <c r="AG739" s="112">
        <f t="shared" si="769"/>
        <v>0</v>
      </c>
      <c r="AH739" s="112">
        <f t="shared" si="769"/>
        <v>0</v>
      </c>
      <c r="AI739" s="112"/>
      <c r="AJ739" s="112">
        <f t="shared" si="769"/>
        <v>0</v>
      </c>
      <c r="AK739" s="136"/>
      <c r="AL739" s="136"/>
      <c r="AM739" s="124"/>
      <c r="AN739" s="124"/>
      <c r="AO739" s="112">
        <f>AO740</f>
        <v>11000</v>
      </c>
      <c r="AP739" s="112">
        <f>AP740</f>
        <v>0</v>
      </c>
      <c r="AQ739" s="112">
        <f>AQ740</f>
        <v>11000</v>
      </c>
      <c r="AR739" s="112">
        <f>AR740</f>
        <v>0</v>
      </c>
      <c r="AS739" s="136"/>
      <c r="AT739" s="112">
        <f aca="true" t="shared" si="770" ref="AT739:BC739">AT740</f>
        <v>11000</v>
      </c>
      <c r="AU739" s="112">
        <f t="shared" si="770"/>
        <v>0</v>
      </c>
      <c r="AV739" s="112">
        <f t="shared" si="770"/>
        <v>0</v>
      </c>
      <c r="AW739" s="112">
        <f t="shared" si="770"/>
        <v>11000</v>
      </c>
      <c r="AX739" s="112">
        <f t="shared" si="770"/>
        <v>0</v>
      </c>
      <c r="AY739" s="112">
        <f t="shared" si="770"/>
        <v>0</v>
      </c>
      <c r="AZ739" s="112">
        <f t="shared" si="770"/>
        <v>0</v>
      </c>
      <c r="BA739" s="112">
        <f t="shared" si="770"/>
        <v>0</v>
      </c>
      <c r="BB739" s="112">
        <f t="shared" si="770"/>
        <v>11000</v>
      </c>
      <c r="BC739" s="112">
        <f t="shared" si="770"/>
        <v>0</v>
      </c>
    </row>
    <row r="740" spans="1:55" s="2" customFormat="1" ht="106.5" customHeight="1">
      <c r="A740" s="120"/>
      <c r="B740" s="133" t="s">
        <v>55</v>
      </c>
      <c r="C740" s="106" t="s">
        <v>349</v>
      </c>
      <c r="D740" s="106" t="s">
        <v>322</v>
      </c>
      <c r="E740" s="139" t="s">
        <v>473</v>
      </c>
      <c r="F740" s="106" t="s">
        <v>344</v>
      </c>
      <c r="G740" s="108"/>
      <c r="H740" s="108"/>
      <c r="I740" s="108"/>
      <c r="J740" s="112"/>
      <c r="K740" s="112"/>
      <c r="L740" s="112"/>
      <c r="M740" s="112"/>
      <c r="N740" s="108"/>
      <c r="O740" s="103"/>
      <c r="P740" s="112"/>
      <c r="Q740" s="112"/>
      <c r="R740" s="112"/>
      <c r="S740" s="112">
        <f>T740-Q740</f>
        <v>0</v>
      </c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36"/>
      <c r="AL740" s="136"/>
      <c r="AM740" s="124"/>
      <c r="AN740" s="124"/>
      <c r="AO740" s="112">
        <f>AQ740-AM740</f>
        <v>11000</v>
      </c>
      <c r="AP740" s="112"/>
      <c r="AQ740" s="112">
        <v>11000</v>
      </c>
      <c r="AR740" s="112"/>
      <c r="AS740" s="136"/>
      <c r="AT740" s="112">
        <v>11000</v>
      </c>
      <c r="AU740" s="112"/>
      <c r="AV740" s="136"/>
      <c r="AW740" s="108">
        <f>AT740+AV740</f>
        <v>11000</v>
      </c>
      <c r="AX740" s="112">
        <f t="shared" si="724"/>
        <v>0</v>
      </c>
      <c r="AY740" s="137"/>
      <c r="AZ740" s="137"/>
      <c r="BA740" s="137"/>
      <c r="BB740" s="112">
        <f>AW740+AY740+AZ740+BA740</f>
        <v>11000</v>
      </c>
      <c r="BC740" s="109">
        <f>AX740+AY740</f>
        <v>0</v>
      </c>
    </row>
    <row r="741" spans="1:55" s="2" customFormat="1" ht="177.75" customHeight="1">
      <c r="A741" s="120"/>
      <c r="B741" s="133" t="s">
        <v>73</v>
      </c>
      <c r="C741" s="106" t="s">
        <v>349</v>
      </c>
      <c r="D741" s="106" t="s">
        <v>322</v>
      </c>
      <c r="E741" s="139" t="s">
        <v>74</v>
      </c>
      <c r="F741" s="106"/>
      <c r="G741" s="108"/>
      <c r="H741" s="108"/>
      <c r="I741" s="108"/>
      <c r="J741" s="112"/>
      <c r="K741" s="112"/>
      <c r="L741" s="112"/>
      <c r="M741" s="112"/>
      <c r="N741" s="108"/>
      <c r="O741" s="103"/>
      <c r="P741" s="112"/>
      <c r="Q741" s="112"/>
      <c r="R741" s="112"/>
      <c r="S741" s="112">
        <f aca="true" t="shared" si="771" ref="S741:AR741">S742</f>
        <v>612</v>
      </c>
      <c r="T741" s="112">
        <f t="shared" si="771"/>
        <v>612</v>
      </c>
      <c r="U741" s="112">
        <f t="shared" si="771"/>
        <v>0</v>
      </c>
      <c r="V741" s="112">
        <f t="shared" si="771"/>
        <v>612</v>
      </c>
      <c r="W741" s="112">
        <f t="shared" si="771"/>
        <v>0</v>
      </c>
      <c r="X741" s="112">
        <f t="shared" si="771"/>
        <v>0</v>
      </c>
      <c r="Y741" s="112">
        <f t="shared" si="771"/>
        <v>612</v>
      </c>
      <c r="Z741" s="112">
        <f t="shared" si="771"/>
        <v>612</v>
      </c>
      <c r="AA741" s="112">
        <f t="shared" si="771"/>
        <v>0</v>
      </c>
      <c r="AB741" s="112">
        <f t="shared" si="771"/>
        <v>0</v>
      </c>
      <c r="AC741" s="112">
        <f t="shared" si="771"/>
        <v>612</v>
      </c>
      <c r="AD741" s="112">
        <f t="shared" si="771"/>
        <v>612</v>
      </c>
      <c r="AE741" s="112">
        <f t="shared" si="771"/>
        <v>0</v>
      </c>
      <c r="AF741" s="112"/>
      <c r="AG741" s="112">
        <f t="shared" si="771"/>
        <v>0</v>
      </c>
      <c r="AH741" s="112">
        <f t="shared" si="771"/>
        <v>612</v>
      </c>
      <c r="AI741" s="112"/>
      <c r="AJ741" s="112">
        <f t="shared" si="771"/>
        <v>612</v>
      </c>
      <c r="AK741" s="112">
        <f t="shared" si="771"/>
        <v>0</v>
      </c>
      <c r="AL741" s="112">
        <f t="shared" si="771"/>
        <v>0</v>
      </c>
      <c r="AM741" s="112">
        <f t="shared" si="771"/>
        <v>612</v>
      </c>
      <c r="AN741" s="112">
        <f t="shared" si="771"/>
        <v>0</v>
      </c>
      <c r="AO741" s="112">
        <f t="shared" si="771"/>
        <v>1388</v>
      </c>
      <c r="AP741" s="112">
        <f t="shared" si="771"/>
        <v>0</v>
      </c>
      <c r="AQ741" s="112">
        <f t="shared" si="771"/>
        <v>2000</v>
      </c>
      <c r="AR741" s="112">
        <f t="shared" si="771"/>
        <v>0</v>
      </c>
      <c r="AS741" s="136"/>
      <c r="AT741" s="112">
        <f aca="true" t="shared" si="772" ref="AT741:BC741">AT742</f>
        <v>2000</v>
      </c>
      <c r="AU741" s="112">
        <f t="shared" si="772"/>
        <v>0</v>
      </c>
      <c r="AV741" s="112">
        <f t="shared" si="772"/>
        <v>0</v>
      </c>
      <c r="AW741" s="112">
        <f t="shared" si="772"/>
        <v>2000</v>
      </c>
      <c r="AX741" s="112">
        <f t="shared" si="772"/>
        <v>0</v>
      </c>
      <c r="AY741" s="112">
        <f t="shared" si="772"/>
        <v>0</v>
      </c>
      <c r="AZ741" s="112">
        <f t="shared" si="772"/>
        <v>0</v>
      </c>
      <c r="BA741" s="112">
        <f t="shared" si="772"/>
        <v>0</v>
      </c>
      <c r="BB741" s="112">
        <f t="shared" si="772"/>
        <v>2000</v>
      </c>
      <c r="BC741" s="112">
        <f t="shared" si="772"/>
        <v>0</v>
      </c>
    </row>
    <row r="742" spans="1:55" s="2" customFormat="1" ht="114.75" customHeight="1">
      <c r="A742" s="120"/>
      <c r="B742" s="133" t="s">
        <v>55</v>
      </c>
      <c r="C742" s="106" t="s">
        <v>349</v>
      </c>
      <c r="D742" s="106" t="s">
        <v>322</v>
      </c>
      <c r="E742" s="139" t="s">
        <v>74</v>
      </c>
      <c r="F742" s="106" t="s">
        <v>344</v>
      </c>
      <c r="G742" s="108"/>
      <c r="H742" s="108"/>
      <c r="I742" s="108"/>
      <c r="J742" s="112"/>
      <c r="K742" s="112"/>
      <c r="L742" s="112"/>
      <c r="M742" s="112"/>
      <c r="N742" s="108"/>
      <c r="O742" s="103"/>
      <c r="P742" s="112"/>
      <c r="Q742" s="112"/>
      <c r="R742" s="112"/>
      <c r="S742" s="112">
        <f>T742-Q742</f>
        <v>612</v>
      </c>
      <c r="T742" s="112">
        <v>612</v>
      </c>
      <c r="U742" s="112"/>
      <c r="V742" s="112">
        <v>612</v>
      </c>
      <c r="W742" s="112"/>
      <c r="X742" s="112"/>
      <c r="Y742" s="112">
        <f>W742+T742</f>
        <v>612</v>
      </c>
      <c r="Z742" s="112">
        <f>X742+V742</f>
        <v>612</v>
      </c>
      <c r="AA742" s="112"/>
      <c r="AB742" s="112"/>
      <c r="AC742" s="112">
        <f>AA742+Y742</f>
        <v>612</v>
      </c>
      <c r="AD742" s="112">
        <f>AB742+Z742</f>
        <v>612</v>
      </c>
      <c r="AE742" s="112"/>
      <c r="AF742" s="112"/>
      <c r="AG742" s="112"/>
      <c r="AH742" s="112">
        <f>AE742+AC742</f>
        <v>612</v>
      </c>
      <c r="AI742" s="112"/>
      <c r="AJ742" s="112">
        <f>AG742+AD742</f>
        <v>612</v>
      </c>
      <c r="AK742" s="136"/>
      <c r="AL742" s="136"/>
      <c r="AM742" s="112">
        <f>AK742+AH742</f>
        <v>612</v>
      </c>
      <c r="AN742" s="112">
        <f>AI742</f>
        <v>0</v>
      </c>
      <c r="AO742" s="112">
        <f>AQ742-AM742</f>
        <v>1388</v>
      </c>
      <c r="AP742" s="112">
        <f>AR742-AN742</f>
        <v>0</v>
      </c>
      <c r="AQ742" s="112">
        <v>2000</v>
      </c>
      <c r="AR742" s="112"/>
      <c r="AS742" s="136"/>
      <c r="AT742" s="112">
        <v>2000</v>
      </c>
      <c r="AU742" s="112"/>
      <c r="AV742" s="136"/>
      <c r="AW742" s="108">
        <f>AT742+AV742</f>
        <v>2000</v>
      </c>
      <c r="AX742" s="112">
        <f t="shared" si="724"/>
        <v>0</v>
      </c>
      <c r="AY742" s="137"/>
      <c r="AZ742" s="137"/>
      <c r="BA742" s="137"/>
      <c r="BB742" s="112">
        <f>AW742+AY742+AZ742+BA742</f>
        <v>2000</v>
      </c>
      <c r="BC742" s="109">
        <f>AX742+AY742</f>
        <v>0</v>
      </c>
    </row>
    <row r="743" spans="1:55" s="2" customFormat="1" ht="121.5" customHeight="1">
      <c r="A743" s="120"/>
      <c r="B743" s="186" t="s">
        <v>188</v>
      </c>
      <c r="C743" s="106" t="s">
        <v>349</v>
      </c>
      <c r="D743" s="106" t="s">
        <v>322</v>
      </c>
      <c r="E743" s="139" t="s">
        <v>187</v>
      </c>
      <c r="F743" s="106"/>
      <c r="G743" s="108"/>
      <c r="H743" s="108"/>
      <c r="I743" s="108"/>
      <c r="J743" s="112"/>
      <c r="K743" s="112"/>
      <c r="L743" s="112"/>
      <c r="M743" s="112"/>
      <c r="N743" s="108"/>
      <c r="O743" s="103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  <c r="AF743" s="112"/>
      <c r="AG743" s="112"/>
      <c r="AH743" s="112"/>
      <c r="AI743" s="112"/>
      <c r="AJ743" s="112"/>
      <c r="AK743" s="136"/>
      <c r="AL743" s="136"/>
      <c r="AM743" s="112"/>
      <c r="AN743" s="112"/>
      <c r="AO743" s="112">
        <f>AO744</f>
        <v>4225</v>
      </c>
      <c r="AP743" s="112">
        <f>AP744</f>
        <v>0</v>
      </c>
      <c r="AQ743" s="112">
        <f>AQ744</f>
        <v>4225</v>
      </c>
      <c r="AR743" s="112">
        <f>AR744</f>
        <v>0</v>
      </c>
      <c r="AS743" s="136"/>
      <c r="AT743" s="112">
        <f aca="true" t="shared" si="773" ref="AT743:BC743">AT744</f>
        <v>4225</v>
      </c>
      <c r="AU743" s="112">
        <f t="shared" si="773"/>
        <v>0</v>
      </c>
      <c r="AV743" s="112">
        <f t="shared" si="773"/>
        <v>0</v>
      </c>
      <c r="AW743" s="112">
        <f t="shared" si="773"/>
        <v>4225</v>
      </c>
      <c r="AX743" s="112">
        <f t="shared" si="773"/>
        <v>0</v>
      </c>
      <c r="AY743" s="112">
        <f t="shared" si="773"/>
        <v>0</v>
      </c>
      <c r="AZ743" s="112">
        <f t="shared" si="773"/>
        <v>0</v>
      </c>
      <c r="BA743" s="112">
        <f t="shared" si="773"/>
        <v>0</v>
      </c>
      <c r="BB743" s="112">
        <f t="shared" si="773"/>
        <v>4225</v>
      </c>
      <c r="BC743" s="112">
        <f t="shared" si="773"/>
        <v>0</v>
      </c>
    </row>
    <row r="744" spans="1:55" s="2" customFormat="1" ht="116.25" customHeight="1">
      <c r="A744" s="120"/>
      <c r="B744" s="133" t="s">
        <v>55</v>
      </c>
      <c r="C744" s="106" t="s">
        <v>349</v>
      </c>
      <c r="D744" s="106" t="s">
        <v>322</v>
      </c>
      <c r="E744" s="139" t="s">
        <v>187</v>
      </c>
      <c r="F744" s="106" t="s">
        <v>344</v>
      </c>
      <c r="G744" s="108"/>
      <c r="H744" s="108"/>
      <c r="I744" s="108"/>
      <c r="J744" s="112"/>
      <c r="K744" s="112"/>
      <c r="L744" s="112"/>
      <c r="M744" s="112"/>
      <c r="N744" s="108"/>
      <c r="O744" s="103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  <c r="AF744" s="112"/>
      <c r="AG744" s="112"/>
      <c r="AH744" s="112"/>
      <c r="AI744" s="112"/>
      <c r="AJ744" s="112"/>
      <c r="AK744" s="136"/>
      <c r="AL744" s="136"/>
      <c r="AM744" s="112"/>
      <c r="AN744" s="112"/>
      <c r="AO744" s="112">
        <f>AQ744-AM744</f>
        <v>4225</v>
      </c>
      <c r="AP744" s="112">
        <f>AR744-AN744</f>
        <v>0</v>
      </c>
      <c r="AQ744" s="112">
        <v>4225</v>
      </c>
      <c r="AR744" s="112"/>
      <c r="AS744" s="136"/>
      <c r="AT744" s="112">
        <v>4225</v>
      </c>
      <c r="AU744" s="112"/>
      <c r="AV744" s="136"/>
      <c r="AW744" s="108">
        <f>AT744+AV744</f>
        <v>4225</v>
      </c>
      <c r="AX744" s="112">
        <f t="shared" si="724"/>
        <v>0</v>
      </c>
      <c r="AY744" s="137"/>
      <c r="AZ744" s="137"/>
      <c r="BA744" s="137"/>
      <c r="BB744" s="112">
        <f>AW744+AY744+AZ744+BA744</f>
        <v>4225</v>
      </c>
      <c r="BC744" s="109">
        <f>AX744+AY744</f>
        <v>0</v>
      </c>
    </row>
    <row r="745" spans="1:55" s="2" customFormat="1" ht="306.75" customHeight="1">
      <c r="A745" s="120"/>
      <c r="B745" s="133" t="s">
        <v>205</v>
      </c>
      <c r="C745" s="106" t="s">
        <v>349</v>
      </c>
      <c r="D745" s="106" t="s">
        <v>322</v>
      </c>
      <c r="E745" s="139" t="s">
        <v>75</v>
      </c>
      <c r="F745" s="106"/>
      <c r="G745" s="108"/>
      <c r="H745" s="108"/>
      <c r="I745" s="108"/>
      <c r="J745" s="112"/>
      <c r="K745" s="112"/>
      <c r="L745" s="112"/>
      <c r="M745" s="112"/>
      <c r="N745" s="108"/>
      <c r="O745" s="103"/>
      <c r="P745" s="112"/>
      <c r="Q745" s="112"/>
      <c r="R745" s="112"/>
      <c r="S745" s="112">
        <f aca="true" t="shared" si="774" ref="S745:AR745">S746</f>
        <v>8496</v>
      </c>
      <c r="T745" s="112">
        <f t="shared" si="774"/>
        <v>8496</v>
      </c>
      <c r="U745" s="112">
        <f t="shared" si="774"/>
        <v>0</v>
      </c>
      <c r="V745" s="112">
        <f t="shared" si="774"/>
        <v>8496</v>
      </c>
      <c r="W745" s="112">
        <f t="shared" si="774"/>
        <v>0</v>
      </c>
      <c r="X745" s="112">
        <f t="shared" si="774"/>
        <v>0</v>
      </c>
      <c r="Y745" s="112">
        <f t="shared" si="774"/>
        <v>8496</v>
      </c>
      <c r="Z745" s="112">
        <f t="shared" si="774"/>
        <v>8496</v>
      </c>
      <c r="AA745" s="112">
        <f t="shared" si="774"/>
        <v>0</v>
      </c>
      <c r="AB745" s="112">
        <f t="shared" si="774"/>
        <v>0</v>
      </c>
      <c r="AC745" s="112">
        <f t="shared" si="774"/>
        <v>8496</v>
      </c>
      <c r="AD745" s="112">
        <f t="shared" si="774"/>
        <v>8496</v>
      </c>
      <c r="AE745" s="112">
        <f t="shared" si="774"/>
        <v>0</v>
      </c>
      <c r="AF745" s="112"/>
      <c r="AG745" s="112">
        <f t="shared" si="774"/>
        <v>0</v>
      </c>
      <c r="AH745" s="112">
        <f t="shared" si="774"/>
        <v>8496</v>
      </c>
      <c r="AI745" s="112"/>
      <c r="AJ745" s="112">
        <f t="shared" si="774"/>
        <v>8496</v>
      </c>
      <c r="AK745" s="112">
        <f t="shared" si="774"/>
        <v>0</v>
      </c>
      <c r="AL745" s="112">
        <f t="shared" si="774"/>
        <v>0</v>
      </c>
      <c r="AM745" s="112">
        <f t="shared" si="774"/>
        <v>8496</v>
      </c>
      <c r="AN745" s="112">
        <f t="shared" si="774"/>
        <v>0</v>
      </c>
      <c r="AO745" s="112">
        <f t="shared" si="774"/>
        <v>27366</v>
      </c>
      <c r="AP745" s="112">
        <f t="shared" si="774"/>
        <v>0</v>
      </c>
      <c r="AQ745" s="112">
        <f t="shared" si="774"/>
        <v>35862</v>
      </c>
      <c r="AR745" s="112">
        <f t="shared" si="774"/>
        <v>0</v>
      </c>
      <c r="AS745" s="136"/>
      <c r="AT745" s="112">
        <f aca="true" t="shared" si="775" ref="AT745:BC745">AT746</f>
        <v>35862</v>
      </c>
      <c r="AU745" s="112">
        <f t="shared" si="775"/>
        <v>0</v>
      </c>
      <c r="AV745" s="112">
        <f t="shared" si="775"/>
        <v>0</v>
      </c>
      <c r="AW745" s="112">
        <f t="shared" si="775"/>
        <v>35862</v>
      </c>
      <c r="AX745" s="112">
        <f t="shared" si="775"/>
        <v>0</v>
      </c>
      <c r="AY745" s="112">
        <f t="shared" si="775"/>
        <v>0</v>
      </c>
      <c r="AZ745" s="112">
        <f t="shared" si="775"/>
        <v>0</v>
      </c>
      <c r="BA745" s="112">
        <f t="shared" si="775"/>
        <v>0</v>
      </c>
      <c r="BB745" s="112">
        <f t="shared" si="775"/>
        <v>35862</v>
      </c>
      <c r="BC745" s="112">
        <f t="shared" si="775"/>
        <v>0</v>
      </c>
    </row>
    <row r="746" spans="1:55" s="2" customFormat="1" ht="105.75" customHeight="1">
      <c r="A746" s="120"/>
      <c r="B746" s="133" t="s">
        <v>55</v>
      </c>
      <c r="C746" s="106" t="s">
        <v>349</v>
      </c>
      <c r="D746" s="106" t="s">
        <v>322</v>
      </c>
      <c r="E746" s="139" t="s">
        <v>75</v>
      </c>
      <c r="F746" s="106" t="s">
        <v>344</v>
      </c>
      <c r="G746" s="108"/>
      <c r="H746" s="108"/>
      <c r="I746" s="108"/>
      <c r="J746" s="112"/>
      <c r="K746" s="112"/>
      <c r="L746" s="112"/>
      <c r="M746" s="112"/>
      <c r="N746" s="108"/>
      <c r="O746" s="103"/>
      <c r="P746" s="112"/>
      <c r="Q746" s="112"/>
      <c r="R746" s="112"/>
      <c r="S746" s="112">
        <f>T746-Q746</f>
        <v>8496</v>
      </c>
      <c r="T746" s="112">
        <v>8496</v>
      </c>
      <c r="U746" s="112"/>
      <c r="V746" s="112">
        <v>8496</v>
      </c>
      <c r="W746" s="112"/>
      <c r="X746" s="112"/>
      <c r="Y746" s="112">
        <f>W746+T746</f>
        <v>8496</v>
      </c>
      <c r="Z746" s="112">
        <f>X746+V746</f>
        <v>8496</v>
      </c>
      <c r="AA746" s="112"/>
      <c r="AB746" s="112"/>
      <c r="AC746" s="112">
        <f>AA746+Y746</f>
        <v>8496</v>
      </c>
      <c r="AD746" s="112">
        <f>AB746+Z746</f>
        <v>8496</v>
      </c>
      <c r="AE746" s="112"/>
      <c r="AF746" s="112"/>
      <c r="AG746" s="112"/>
      <c r="AH746" s="112">
        <f>AE746+AC746</f>
        <v>8496</v>
      </c>
      <c r="AI746" s="112"/>
      <c r="AJ746" s="112">
        <f>AG746+AD746</f>
        <v>8496</v>
      </c>
      <c r="AK746" s="136"/>
      <c r="AL746" s="136"/>
      <c r="AM746" s="112">
        <f>AK746+AH746</f>
        <v>8496</v>
      </c>
      <c r="AN746" s="112">
        <f>AI746</f>
        <v>0</v>
      </c>
      <c r="AO746" s="112">
        <f>AQ746-AM746</f>
        <v>27366</v>
      </c>
      <c r="AP746" s="112">
        <f>AR746-AN746</f>
        <v>0</v>
      </c>
      <c r="AQ746" s="112">
        <v>35862</v>
      </c>
      <c r="AR746" s="112"/>
      <c r="AS746" s="136"/>
      <c r="AT746" s="112">
        <v>35862</v>
      </c>
      <c r="AU746" s="112"/>
      <c r="AV746" s="136"/>
      <c r="AW746" s="108">
        <f>AT746+AV746</f>
        <v>35862</v>
      </c>
      <c r="AX746" s="112">
        <f t="shared" si="724"/>
        <v>0</v>
      </c>
      <c r="AY746" s="137"/>
      <c r="AZ746" s="137"/>
      <c r="BA746" s="137"/>
      <c r="BB746" s="112">
        <f>AW746+AY746+AZ746+BA746</f>
        <v>35862</v>
      </c>
      <c r="BC746" s="109">
        <f>AX746+AY746</f>
        <v>0</v>
      </c>
    </row>
    <row r="747" spans="1:55" s="2" customFormat="1" ht="247.5" customHeight="1">
      <c r="A747" s="120"/>
      <c r="B747" s="133" t="s">
        <v>107</v>
      </c>
      <c r="C747" s="106" t="s">
        <v>349</v>
      </c>
      <c r="D747" s="106" t="s">
        <v>322</v>
      </c>
      <c r="E747" s="139" t="s">
        <v>76</v>
      </c>
      <c r="F747" s="106"/>
      <c r="G747" s="108"/>
      <c r="H747" s="108"/>
      <c r="I747" s="108"/>
      <c r="J747" s="112"/>
      <c r="K747" s="112"/>
      <c r="L747" s="112"/>
      <c r="M747" s="112"/>
      <c r="N747" s="108"/>
      <c r="O747" s="103"/>
      <c r="P747" s="112"/>
      <c r="Q747" s="112"/>
      <c r="R747" s="112"/>
      <c r="S747" s="112">
        <f aca="true" t="shared" si="776" ref="S747:AR747">S748</f>
        <v>38071</v>
      </c>
      <c r="T747" s="112">
        <f t="shared" si="776"/>
        <v>38071</v>
      </c>
      <c r="U747" s="112">
        <f t="shared" si="776"/>
        <v>0</v>
      </c>
      <c r="V747" s="112">
        <f t="shared" si="776"/>
        <v>38071</v>
      </c>
      <c r="W747" s="112">
        <f t="shared" si="776"/>
        <v>0</v>
      </c>
      <c r="X747" s="112">
        <f t="shared" si="776"/>
        <v>0</v>
      </c>
      <c r="Y747" s="112">
        <f t="shared" si="776"/>
        <v>38071</v>
      </c>
      <c r="Z747" s="112">
        <f t="shared" si="776"/>
        <v>38071</v>
      </c>
      <c r="AA747" s="112">
        <f t="shared" si="776"/>
        <v>0</v>
      </c>
      <c r="AB747" s="112">
        <f t="shared" si="776"/>
        <v>0</v>
      </c>
      <c r="AC747" s="112">
        <f t="shared" si="776"/>
        <v>38071</v>
      </c>
      <c r="AD747" s="112">
        <f t="shared" si="776"/>
        <v>38071</v>
      </c>
      <c r="AE747" s="112">
        <f t="shared" si="776"/>
        <v>0</v>
      </c>
      <c r="AF747" s="112"/>
      <c r="AG747" s="112">
        <f t="shared" si="776"/>
        <v>0</v>
      </c>
      <c r="AH747" s="112">
        <f t="shared" si="776"/>
        <v>38071</v>
      </c>
      <c r="AI747" s="112"/>
      <c r="AJ747" s="112">
        <f t="shared" si="776"/>
        <v>38071</v>
      </c>
      <c r="AK747" s="112">
        <f t="shared" si="776"/>
        <v>0</v>
      </c>
      <c r="AL747" s="112">
        <f t="shared" si="776"/>
        <v>0</v>
      </c>
      <c r="AM747" s="112">
        <f t="shared" si="776"/>
        <v>38071</v>
      </c>
      <c r="AN747" s="112">
        <f t="shared" si="776"/>
        <v>0</v>
      </c>
      <c r="AO747" s="112">
        <f t="shared" si="776"/>
        <v>68929</v>
      </c>
      <c r="AP747" s="112">
        <f t="shared" si="776"/>
        <v>0</v>
      </c>
      <c r="AQ747" s="112">
        <f t="shared" si="776"/>
        <v>107000</v>
      </c>
      <c r="AR747" s="112">
        <f t="shared" si="776"/>
        <v>0</v>
      </c>
      <c r="AS747" s="136"/>
      <c r="AT747" s="112">
        <f aca="true" t="shared" si="777" ref="AT747:BC747">AT748</f>
        <v>107000</v>
      </c>
      <c r="AU747" s="112">
        <f t="shared" si="777"/>
        <v>0</v>
      </c>
      <c r="AV747" s="112">
        <f t="shared" si="777"/>
        <v>0</v>
      </c>
      <c r="AW747" s="112">
        <f t="shared" si="777"/>
        <v>107000</v>
      </c>
      <c r="AX747" s="112">
        <f t="shared" si="777"/>
        <v>0</v>
      </c>
      <c r="AY747" s="112">
        <f t="shared" si="777"/>
        <v>0</v>
      </c>
      <c r="AZ747" s="112">
        <f t="shared" si="777"/>
        <v>0</v>
      </c>
      <c r="BA747" s="112">
        <f t="shared" si="777"/>
        <v>0</v>
      </c>
      <c r="BB747" s="112">
        <f t="shared" si="777"/>
        <v>107000</v>
      </c>
      <c r="BC747" s="112">
        <f t="shared" si="777"/>
        <v>0</v>
      </c>
    </row>
    <row r="748" spans="1:55" s="2" customFormat="1" ht="114.75" customHeight="1">
      <c r="A748" s="120"/>
      <c r="B748" s="133" t="s">
        <v>55</v>
      </c>
      <c r="C748" s="106" t="s">
        <v>349</v>
      </c>
      <c r="D748" s="106" t="s">
        <v>322</v>
      </c>
      <c r="E748" s="139" t="s">
        <v>76</v>
      </c>
      <c r="F748" s="106" t="s">
        <v>344</v>
      </c>
      <c r="G748" s="108"/>
      <c r="H748" s="108"/>
      <c r="I748" s="108"/>
      <c r="J748" s="112"/>
      <c r="K748" s="112"/>
      <c r="L748" s="112"/>
      <c r="M748" s="112"/>
      <c r="N748" s="108"/>
      <c r="O748" s="103"/>
      <c r="P748" s="112"/>
      <c r="Q748" s="112"/>
      <c r="R748" s="112"/>
      <c r="S748" s="112">
        <f>T748-Q748</f>
        <v>38071</v>
      </c>
      <c r="T748" s="112">
        <v>38071</v>
      </c>
      <c r="U748" s="112"/>
      <c r="V748" s="112">
        <v>38071</v>
      </c>
      <c r="W748" s="112"/>
      <c r="X748" s="112"/>
      <c r="Y748" s="112">
        <f>W748+T748</f>
        <v>38071</v>
      </c>
      <c r="Z748" s="112">
        <f>X748+V748</f>
        <v>38071</v>
      </c>
      <c r="AA748" s="112"/>
      <c r="AB748" s="112"/>
      <c r="AC748" s="112">
        <f>AA748+Y748</f>
        <v>38071</v>
      </c>
      <c r="AD748" s="112">
        <f>AB748+Z748</f>
        <v>38071</v>
      </c>
      <c r="AE748" s="112"/>
      <c r="AF748" s="112"/>
      <c r="AG748" s="112"/>
      <c r="AH748" s="112">
        <f>AE748+AC748</f>
        <v>38071</v>
      </c>
      <c r="AI748" s="112"/>
      <c r="AJ748" s="112">
        <f>AG748+AD748</f>
        <v>38071</v>
      </c>
      <c r="AK748" s="136"/>
      <c r="AL748" s="136"/>
      <c r="AM748" s="112">
        <f>AK748+AH748</f>
        <v>38071</v>
      </c>
      <c r="AN748" s="112">
        <f>AI748</f>
        <v>0</v>
      </c>
      <c r="AO748" s="112">
        <f>AQ748-AM748</f>
        <v>68929</v>
      </c>
      <c r="AP748" s="112">
        <f>AR748-AN748</f>
        <v>0</v>
      </c>
      <c r="AQ748" s="112">
        <v>107000</v>
      </c>
      <c r="AR748" s="112"/>
      <c r="AS748" s="136"/>
      <c r="AT748" s="112">
        <v>107000</v>
      </c>
      <c r="AU748" s="112"/>
      <c r="AV748" s="136"/>
      <c r="AW748" s="108">
        <f>AT748+AV748</f>
        <v>107000</v>
      </c>
      <c r="AX748" s="112">
        <f t="shared" si="724"/>
        <v>0</v>
      </c>
      <c r="AY748" s="137"/>
      <c r="AZ748" s="137"/>
      <c r="BA748" s="137"/>
      <c r="BB748" s="112">
        <f>AW748+AY748+AZ748+BA748</f>
        <v>107000</v>
      </c>
      <c r="BC748" s="109">
        <f>AX748+AY748</f>
        <v>0</v>
      </c>
    </row>
    <row r="749" spans="1:55" s="2" customFormat="1" ht="33.75">
      <c r="A749" s="120"/>
      <c r="B749" s="133" t="s">
        <v>373</v>
      </c>
      <c r="C749" s="106" t="s">
        <v>349</v>
      </c>
      <c r="D749" s="106" t="s">
        <v>322</v>
      </c>
      <c r="E749" s="106" t="s">
        <v>411</v>
      </c>
      <c r="F749" s="106"/>
      <c r="G749" s="108"/>
      <c r="H749" s="108"/>
      <c r="I749" s="108"/>
      <c r="J749" s="112"/>
      <c r="K749" s="112"/>
      <c r="L749" s="112"/>
      <c r="M749" s="112"/>
      <c r="N749" s="108"/>
      <c r="O749" s="103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2"/>
      <c r="AD749" s="112"/>
      <c r="AE749" s="112"/>
      <c r="AF749" s="112"/>
      <c r="AG749" s="112"/>
      <c r="AH749" s="112"/>
      <c r="AI749" s="112"/>
      <c r="AJ749" s="112"/>
      <c r="AK749" s="136"/>
      <c r="AL749" s="136"/>
      <c r="AM749" s="112"/>
      <c r="AN749" s="112"/>
      <c r="AO749" s="112">
        <f>AO750</f>
        <v>15184</v>
      </c>
      <c r="AP749" s="112">
        <f>AP750</f>
        <v>0</v>
      </c>
      <c r="AQ749" s="112">
        <f>AQ750</f>
        <v>15184</v>
      </c>
      <c r="AR749" s="112">
        <f>AR750</f>
        <v>0</v>
      </c>
      <c r="AS749" s="136"/>
      <c r="AT749" s="112">
        <f aca="true" t="shared" si="778" ref="AT749:BC751">AT750</f>
        <v>15184</v>
      </c>
      <c r="AU749" s="112">
        <f t="shared" si="778"/>
        <v>0</v>
      </c>
      <c r="AV749" s="112">
        <f t="shared" si="778"/>
        <v>0</v>
      </c>
      <c r="AW749" s="112">
        <f t="shared" si="778"/>
        <v>15184</v>
      </c>
      <c r="AX749" s="112">
        <f t="shared" si="778"/>
        <v>0</v>
      </c>
      <c r="AY749" s="112">
        <f t="shared" si="778"/>
        <v>0</v>
      </c>
      <c r="AZ749" s="112">
        <f t="shared" si="778"/>
        <v>0</v>
      </c>
      <c r="BA749" s="112">
        <f t="shared" si="778"/>
        <v>0</v>
      </c>
      <c r="BB749" s="112">
        <f t="shared" si="778"/>
        <v>15184</v>
      </c>
      <c r="BC749" s="112">
        <f t="shared" si="778"/>
        <v>0</v>
      </c>
    </row>
    <row r="750" spans="1:55" s="2" customFormat="1" ht="138" customHeight="1">
      <c r="A750" s="120"/>
      <c r="B750" s="133" t="s">
        <v>266</v>
      </c>
      <c r="C750" s="106" t="s">
        <v>349</v>
      </c>
      <c r="D750" s="106" t="s">
        <v>322</v>
      </c>
      <c r="E750" s="106" t="s">
        <v>189</v>
      </c>
      <c r="F750" s="106"/>
      <c r="G750" s="108"/>
      <c r="H750" s="108"/>
      <c r="I750" s="108"/>
      <c r="J750" s="112"/>
      <c r="K750" s="112"/>
      <c r="L750" s="112"/>
      <c r="M750" s="112"/>
      <c r="N750" s="108"/>
      <c r="O750" s="103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2"/>
      <c r="AD750" s="112"/>
      <c r="AE750" s="112"/>
      <c r="AF750" s="112"/>
      <c r="AG750" s="112"/>
      <c r="AH750" s="112"/>
      <c r="AI750" s="112"/>
      <c r="AJ750" s="112"/>
      <c r="AK750" s="136"/>
      <c r="AL750" s="136"/>
      <c r="AM750" s="112"/>
      <c r="AN750" s="112"/>
      <c r="AO750" s="112">
        <f>AO751</f>
        <v>15184</v>
      </c>
      <c r="AP750" s="112">
        <f aca="true" t="shared" si="779" ref="AP750:AR751">AP751</f>
        <v>0</v>
      </c>
      <c r="AQ750" s="112">
        <f t="shared" si="779"/>
        <v>15184</v>
      </c>
      <c r="AR750" s="112">
        <f t="shared" si="779"/>
        <v>0</v>
      </c>
      <c r="AS750" s="136"/>
      <c r="AT750" s="112">
        <f t="shared" si="778"/>
        <v>15184</v>
      </c>
      <c r="AU750" s="112">
        <f t="shared" si="778"/>
        <v>0</v>
      </c>
      <c r="AV750" s="112">
        <f t="shared" si="778"/>
        <v>0</v>
      </c>
      <c r="AW750" s="112">
        <f t="shared" si="778"/>
        <v>15184</v>
      </c>
      <c r="AX750" s="112">
        <f t="shared" si="778"/>
        <v>0</v>
      </c>
      <c r="AY750" s="112">
        <f t="shared" si="778"/>
        <v>0</v>
      </c>
      <c r="AZ750" s="112">
        <f t="shared" si="778"/>
        <v>0</v>
      </c>
      <c r="BA750" s="112">
        <f t="shared" si="778"/>
        <v>0</v>
      </c>
      <c r="BB750" s="112">
        <f t="shared" si="778"/>
        <v>15184</v>
      </c>
      <c r="BC750" s="112">
        <f t="shared" si="778"/>
        <v>0</v>
      </c>
    </row>
    <row r="751" spans="1:55" s="2" customFormat="1" ht="210" customHeight="1">
      <c r="A751" s="120"/>
      <c r="B751" s="188" t="s">
        <v>190</v>
      </c>
      <c r="C751" s="106" t="s">
        <v>349</v>
      </c>
      <c r="D751" s="106" t="s">
        <v>322</v>
      </c>
      <c r="E751" s="106" t="s">
        <v>191</v>
      </c>
      <c r="F751" s="106"/>
      <c r="G751" s="108"/>
      <c r="H751" s="108"/>
      <c r="I751" s="108"/>
      <c r="J751" s="112"/>
      <c r="K751" s="112"/>
      <c r="L751" s="112"/>
      <c r="M751" s="112"/>
      <c r="N751" s="108"/>
      <c r="O751" s="103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36"/>
      <c r="AL751" s="136"/>
      <c r="AM751" s="112"/>
      <c r="AN751" s="112"/>
      <c r="AO751" s="112">
        <f>AO752</f>
        <v>15184</v>
      </c>
      <c r="AP751" s="112">
        <f t="shared" si="779"/>
        <v>0</v>
      </c>
      <c r="AQ751" s="112">
        <f t="shared" si="779"/>
        <v>15184</v>
      </c>
      <c r="AR751" s="112">
        <f t="shared" si="779"/>
        <v>0</v>
      </c>
      <c r="AS751" s="136"/>
      <c r="AT751" s="112">
        <f t="shared" si="778"/>
        <v>15184</v>
      </c>
      <c r="AU751" s="112">
        <f t="shared" si="778"/>
        <v>0</v>
      </c>
      <c r="AV751" s="112">
        <f t="shared" si="778"/>
        <v>0</v>
      </c>
      <c r="AW751" s="112">
        <f t="shared" si="778"/>
        <v>15184</v>
      </c>
      <c r="AX751" s="112">
        <f t="shared" si="778"/>
        <v>0</v>
      </c>
      <c r="AY751" s="112">
        <f t="shared" si="778"/>
        <v>0</v>
      </c>
      <c r="AZ751" s="112">
        <f t="shared" si="778"/>
        <v>0</v>
      </c>
      <c r="BA751" s="112">
        <f t="shared" si="778"/>
        <v>0</v>
      </c>
      <c r="BB751" s="112">
        <f t="shared" si="778"/>
        <v>15184</v>
      </c>
      <c r="BC751" s="112">
        <f t="shared" si="778"/>
        <v>0</v>
      </c>
    </row>
    <row r="752" spans="1:55" s="2" customFormat="1" ht="99.75">
      <c r="A752" s="120"/>
      <c r="B752" s="133" t="s">
        <v>55</v>
      </c>
      <c r="C752" s="106" t="s">
        <v>349</v>
      </c>
      <c r="D752" s="106" t="s">
        <v>322</v>
      </c>
      <c r="E752" s="106" t="s">
        <v>191</v>
      </c>
      <c r="F752" s="106" t="s">
        <v>344</v>
      </c>
      <c r="G752" s="108"/>
      <c r="H752" s="108"/>
      <c r="I752" s="108"/>
      <c r="J752" s="112"/>
      <c r="K752" s="112"/>
      <c r="L752" s="112"/>
      <c r="M752" s="112"/>
      <c r="N752" s="108"/>
      <c r="O752" s="103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2"/>
      <c r="AD752" s="112"/>
      <c r="AE752" s="112"/>
      <c r="AF752" s="112"/>
      <c r="AG752" s="112"/>
      <c r="AH752" s="112"/>
      <c r="AI752" s="112"/>
      <c r="AJ752" s="112"/>
      <c r="AK752" s="136"/>
      <c r="AL752" s="136"/>
      <c r="AM752" s="112"/>
      <c r="AN752" s="112"/>
      <c r="AO752" s="112">
        <f>AQ752-AM752</f>
        <v>15184</v>
      </c>
      <c r="AP752" s="112">
        <f>AR752-AN752</f>
        <v>0</v>
      </c>
      <c r="AQ752" s="112">
        <v>15184</v>
      </c>
      <c r="AR752" s="112"/>
      <c r="AS752" s="136"/>
      <c r="AT752" s="112">
        <v>15184</v>
      </c>
      <c r="AU752" s="112"/>
      <c r="AV752" s="136"/>
      <c r="AW752" s="108">
        <f>AT752+AV752</f>
        <v>15184</v>
      </c>
      <c r="AX752" s="112">
        <f t="shared" si="724"/>
        <v>0</v>
      </c>
      <c r="AY752" s="137"/>
      <c r="AZ752" s="137"/>
      <c r="BA752" s="137"/>
      <c r="BB752" s="112">
        <f>AW752+AY752+AZ752+BA752</f>
        <v>15184</v>
      </c>
      <c r="BC752" s="109">
        <f>AX752+AY752</f>
        <v>0</v>
      </c>
    </row>
    <row r="753" spans="1:55" s="2" customFormat="1" ht="31.5" customHeight="1">
      <c r="A753" s="120"/>
      <c r="B753" s="99" t="s">
        <v>401</v>
      </c>
      <c r="C753" s="100" t="s">
        <v>349</v>
      </c>
      <c r="D753" s="100" t="s">
        <v>323</v>
      </c>
      <c r="E753" s="101"/>
      <c r="F753" s="100"/>
      <c r="G753" s="102">
        <f aca="true" t="shared" si="780" ref="G753:AR753">G754</f>
        <v>472417</v>
      </c>
      <c r="H753" s="102">
        <f t="shared" si="780"/>
        <v>472417</v>
      </c>
      <c r="I753" s="102">
        <f t="shared" si="780"/>
        <v>0</v>
      </c>
      <c r="J753" s="102">
        <f t="shared" si="780"/>
        <v>386348</v>
      </c>
      <c r="K753" s="102">
        <f t="shared" si="780"/>
        <v>858765</v>
      </c>
      <c r="L753" s="102">
        <f t="shared" si="780"/>
        <v>0</v>
      </c>
      <c r="M753" s="102"/>
      <c r="N753" s="102">
        <f t="shared" si="780"/>
        <v>970038</v>
      </c>
      <c r="O753" s="102">
        <f t="shared" si="780"/>
        <v>0</v>
      </c>
      <c r="P753" s="102">
        <f t="shared" si="780"/>
        <v>0</v>
      </c>
      <c r="Q753" s="102">
        <f t="shared" si="780"/>
        <v>970038</v>
      </c>
      <c r="R753" s="102">
        <f t="shared" si="780"/>
        <v>0</v>
      </c>
      <c r="S753" s="102">
        <f t="shared" si="780"/>
        <v>-609573</v>
      </c>
      <c r="T753" s="102">
        <f t="shared" si="780"/>
        <v>360465</v>
      </c>
      <c r="U753" s="102">
        <f t="shared" si="780"/>
        <v>0</v>
      </c>
      <c r="V753" s="102">
        <f t="shared" si="780"/>
        <v>360465</v>
      </c>
      <c r="W753" s="102">
        <f t="shared" si="780"/>
        <v>0</v>
      </c>
      <c r="X753" s="102">
        <f t="shared" si="780"/>
        <v>0</v>
      </c>
      <c r="Y753" s="102">
        <f t="shared" si="780"/>
        <v>360465</v>
      </c>
      <c r="Z753" s="102">
        <f t="shared" si="780"/>
        <v>360465</v>
      </c>
      <c r="AA753" s="102">
        <f t="shared" si="780"/>
        <v>0</v>
      </c>
      <c r="AB753" s="102">
        <f t="shared" si="780"/>
        <v>0</v>
      </c>
      <c r="AC753" s="102">
        <f t="shared" si="780"/>
        <v>360465</v>
      </c>
      <c r="AD753" s="102">
        <f t="shared" si="780"/>
        <v>360465</v>
      </c>
      <c r="AE753" s="102">
        <f t="shared" si="780"/>
        <v>0</v>
      </c>
      <c r="AF753" s="102"/>
      <c r="AG753" s="102">
        <f t="shared" si="780"/>
        <v>0</v>
      </c>
      <c r="AH753" s="102">
        <f t="shared" si="780"/>
        <v>360465</v>
      </c>
      <c r="AI753" s="102"/>
      <c r="AJ753" s="102">
        <f t="shared" si="780"/>
        <v>360465</v>
      </c>
      <c r="AK753" s="102">
        <f t="shared" si="780"/>
        <v>0</v>
      </c>
      <c r="AL753" s="102">
        <f t="shared" si="780"/>
        <v>0</v>
      </c>
      <c r="AM753" s="102">
        <f t="shared" si="780"/>
        <v>360465</v>
      </c>
      <c r="AN753" s="102">
        <f t="shared" si="780"/>
        <v>0</v>
      </c>
      <c r="AO753" s="102">
        <f t="shared" si="780"/>
        <v>252289</v>
      </c>
      <c r="AP753" s="102">
        <f t="shared" si="780"/>
        <v>0</v>
      </c>
      <c r="AQ753" s="102">
        <f t="shared" si="780"/>
        <v>612754</v>
      </c>
      <c r="AR753" s="102">
        <f t="shared" si="780"/>
        <v>0</v>
      </c>
      <c r="AS753" s="136"/>
      <c r="AT753" s="102">
        <f aca="true" t="shared" si="781" ref="AT753:BC753">AT754</f>
        <v>612754</v>
      </c>
      <c r="AU753" s="102">
        <f t="shared" si="781"/>
        <v>0</v>
      </c>
      <c r="AV753" s="102">
        <f t="shared" si="781"/>
        <v>0</v>
      </c>
      <c r="AW753" s="102">
        <f t="shared" si="781"/>
        <v>612754</v>
      </c>
      <c r="AX753" s="102">
        <f t="shared" si="781"/>
        <v>0</v>
      </c>
      <c r="AY753" s="102">
        <f t="shared" si="781"/>
        <v>0</v>
      </c>
      <c r="AZ753" s="102">
        <f t="shared" si="781"/>
        <v>-39083</v>
      </c>
      <c r="BA753" s="102">
        <f t="shared" si="781"/>
        <v>0</v>
      </c>
      <c r="BB753" s="102">
        <f t="shared" si="781"/>
        <v>573671</v>
      </c>
      <c r="BC753" s="102">
        <f t="shared" si="781"/>
        <v>0</v>
      </c>
    </row>
    <row r="754" spans="1:55" s="2" customFormat="1" ht="30" customHeight="1">
      <c r="A754" s="120"/>
      <c r="B754" s="105" t="s">
        <v>401</v>
      </c>
      <c r="C754" s="106" t="s">
        <v>349</v>
      </c>
      <c r="D754" s="106" t="s">
        <v>323</v>
      </c>
      <c r="E754" s="111" t="s">
        <v>402</v>
      </c>
      <c r="F754" s="100"/>
      <c r="G754" s="108">
        <f>G755+G756+G758+G762+G764+G766</f>
        <v>472417</v>
      </c>
      <c r="H754" s="108">
        <f>H755+H756+H758+H762+H764+H766</f>
        <v>472417</v>
      </c>
      <c r="I754" s="108">
        <f>I755+I756+I758+I762+I764+I766</f>
        <v>0</v>
      </c>
      <c r="J754" s="108">
        <f>J755+J756+J758+J762+J764+J766+J770</f>
        <v>386348</v>
      </c>
      <c r="K754" s="108">
        <f>K755+K756+K758+K762+K764+K766+K770</f>
        <v>858765</v>
      </c>
      <c r="L754" s="108">
        <f>L755+L756+L758+L762+L764+L766+L770</f>
        <v>0</v>
      </c>
      <c r="M754" s="108"/>
      <c r="N754" s="108">
        <f>N755+N756+N758+N762+N764+N766+N770</f>
        <v>970038</v>
      </c>
      <c r="O754" s="108">
        <f>O755+O756+O758+O762+O764+O766+O770</f>
        <v>0</v>
      </c>
      <c r="P754" s="108">
        <f>P755+P756+P758+P762+P764+P766+P770</f>
        <v>0</v>
      </c>
      <c r="Q754" s="108">
        <f>Q755+Q756+Q758+Q762+Q764+Q766+Q770</f>
        <v>970038</v>
      </c>
      <c r="R754" s="108">
        <f>R755+R756+R758+R762+R764+R766+R770</f>
        <v>0</v>
      </c>
      <c r="S754" s="108">
        <f>S755+S756+S758+S762+S764+S766+S768+S770</f>
        <v>-609573</v>
      </c>
      <c r="T754" s="108">
        <f aca="true" t="shared" si="782" ref="T754:AE754">T755+T768</f>
        <v>360465</v>
      </c>
      <c r="U754" s="108">
        <f t="shared" si="782"/>
        <v>0</v>
      </c>
      <c r="V754" s="108">
        <f t="shared" si="782"/>
        <v>360465</v>
      </c>
      <c r="W754" s="108">
        <f t="shared" si="782"/>
        <v>0</v>
      </c>
      <c r="X754" s="108">
        <f t="shared" si="782"/>
        <v>0</v>
      </c>
      <c r="Y754" s="108">
        <f t="shared" si="782"/>
        <v>360465</v>
      </c>
      <c r="Z754" s="108">
        <f t="shared" si="782"/>
        <v>360465</v>
      </c>
      <c r="AA754" s="108">
        <f t="shared" si="782"/>
        <v>0</v>
      </c>
      <c r="AB754" s="108">
        <f t="shared" si="782"/>
        <v>0</v>
      </c>
      <c r="AC754" s="108">
        <f t="shared" si="782"/>
        <v>360465</v>
      </c>
      <c r="AD754" s="108">
        <f t="shared" si="782"/>
        <v>360465</v>
      </c>
      <c r="AE754" s="108">
        <f t="shared" si="782"/>
        <v>0</v>
      </c>
      <c r="AF754" s="108"/>
      <c r="AG754" s="108">
        <f>AG755+AG768</f>
        <v>0</v>
      </c>
      <c r="AH754" s="108">
        <f>AH755+AH768</f>
        <v>360465</v>
      </c>
      <c r="AI754" s="108"/>
      <c r="AJ754" s="108">
        <f>AJ755+AJ768</f>
        <v>360465</v>
      </c>
      <c r="AK754" s="108">
        <f>AK755+AK768</f>
        <v>0</v>
      </c>
      <c r="AL754" s="108">
        <f>AL755+AL768</f>
        <v>0</v>
      </c>
      <c r="AM754" s="108">
        <f>AM755+AM768</f>
        <v>360465</v>
      </c>
      <c r="AN754" s="108">
        <f>AN755+AN768</f>
        <v>0</v>
      </c>
      <c r="AO754" s="108">
        <f>AO755+AO768+AO760</f>
        <v>252289</v>
      </c>
      <c r="AP754" s="108">
        <f>AP755+AP768+AP760</f>
        <v>0</v>
      </c>
      <c r="AQ754" s="108">
        <f>AQ755+AQ768+AQ760</f>
        <v>612754</v>
      </c>
      <c r="AR754" s="108">
        <f>AR755+AR768+AR760</f>
        <v>0</v>
      </c>
      <c r="AS754" s="136"/>
      <c r="AT754" s="108">
        <f aca="true" t="shared" si="783" ref="AT754:BC754">AT755+AT768+AT760</f>
        <v>612754</v>
      </c>
      <c r="AU754" s="108">
        <f t="shared" si="783"/>
        <v>0</v>
      </c>
      <c r="AV754" s="108">
        <f t="shared" si="783"/>
        <v>0</v>
      </c>
      <c r="AW754" s="108">
        <f t="shared" si="783"/>
        <v>612754</v>
      </c>
      <c r="AX754" s="108">
        <f t="shared" si="783"/>
        <v>0</v>
      </c>
      <c r="AY754" s="108">
        <f t="shared" si="783"/>
        <v>0</v>
      </c>
      <c r="AZ754" s="108">
        <f t="shared" si="783"/>
        <v>-39083</v>
      </c>
      <c r="BA754" s="108">
        <f t="shared" si="783"/>
        <v>0</v>
      </c>
      <c r="BB754" s="108">
        <f t="shared" si="783"/>
        <v>573671</v>
      </c>
      <c r="BC754" s="108">
        <f t="shared" si="783"/>
        <v>0</v>
      </c>
    </row>
    <row r="755" spans="1:55" s="2" customFormat="1" ht="66.75">
      <c r="A755" s="120"/>
      <c r="B755" s="133" t="s">
        <v>332</v>
      </c>
      <c r="C755" s="106" t="s">
        <v>349</v>
      </c>
      <c r="D755" s="106" t="s">
        <v>323</v>
      </c>
      <c r="E755" s="111" t="s">
        <v>402</v>
      </c>
      <c r="F755" s="106" t="s">
        <v>333</v>
      </c>
      <c r="G755" s="108">
        <f>H755+I755</f>
        <v>428485</v>
      </c>
      <c r="H755" s="108">
        <f>632678-204193</f>
        <v>428485</v>
      </c>
      <c r="I755" s="108"/>
      <c r="J755" s="112">
        <f>K755-G755</f>
        <v>375082</v>
      </c>
      <c r="K755" s="112">
        <v>803567</v>
      </c>
      <c r="L755" s="112"/>
      <c r="M755" s="112"/>
      <c r="N755" s="108">
        <v>910940</v>
      </c>
      <c r="O755" s="103"/>
      <c r="P755" s="112"/>
      <c r="Q755" s="112">
        <f>P755+N755</f>
        <v>910940</v>
      </c>
      <c r="R755" s="112">
        <f>O755</f>
        <v>0</v>
      </c>
      <c r="S755" s="112">
        <f>T755-Q755</f>
        <v>-561869</v>
      </c>
      <c r="T755" s="112">
        <v>349071</v>
      </c>
      <c r="U755" s="112">
        <f>R755</f>
        <v>0</v>
      </c>
      <c r="V755" s="112">
        <v>349071</v>
      </c>
      <c r="W755" s="112"/>
      <c r="X755" s="112"/>
      <c r="Y755" s="112">
        <f>W755+T755</f>
        <v>349071</v>
      </c>
      <c r="Z755" s="112">
        <f>X755+V755</f>
        <v>349071</v>
      </c>
      <c r="AA755" s="112"/>
      <c r="AB755" s="112"/>
      <c r="AC755" s="112">
        <f>AA755+Y755</f>
        <v>349071</v>
      </c>
      <c r="AD755" s="112">
        <f>AB755+Z755</f>
        <v>349071</v>
      </c>
      <c r="AE755" s="112"/>
      <c r="AF755" s="112"/>
      <c r="AG755" s="112"/>
      <c r="AH755" s="112">
        <f>AE755+AC755</f>
        <v>349071</v>
      </c>
      <c r="AI755" s="112"/>
      <c r="AJ755" s="112">
        <f>AG755+AD755</f>
        <v>349071</v>
      </c>
      <c r="AK755" s="136"/>
      <c r="AL755" s="136"/>
      <c r="AM755" s="112">
        <f>AK755+AH755</f>
        <v>349071</v>
      </c>
      <c r="AN755" s="112">
        <f>AI755</f>
        <v>0</v>
      </c>
      <c r="AO755" s="112">
        <f>AQ755-AM755</f>
        <v>202750</v>
      </c>
      <c r="AP755" s="112">
        <f>AR755-AN755</f>
        <v>0</v>
      </c>
      <c r="AQ755" s="112">
        <v>551821</v>
      </c>
      <c r="AR755" s="112"/>
      <c r="AS755" s="136"/>
      <c r="AT755" s="112">
        <v>551821</v>
      </c>
      <c r="AU755" s="112"/>
      <c r="AV755" s="136"/>
      <c r="AW755" s="108">
        <f>AT755+AV755</f>
        <v>551821</v>
      </c>
      <c r="AX755" s="112">
        <f t="shared" si="724"/>
        <v>0</v>
      </c>
      <c r="AY755" s="137"/>
      <c r="AZ755" s="108">
        <v>-39083</v>
      </c>
      <c r="BA755" s="137"/>
      <c r="BB755" s="112">
        <f>AW755+AY755+AZ755+BA755</f>
        <v>512738</v>
      </c>
      <c r="BC755" s="109">
        <f>AX755+AY755</f>
        <v>0</v>
      </c>
    </row>
    <row r="756" spans="1:55" s="2" customFormat="1" ht="33.75" hidden="1">
      <c r="A756" s="120"/>
      <c r="B756" s="133" t="s">
        <v>23</v>
      </c>
      <c r="C756" s="106" t="s">
        <v>349</v>
      </c>
      <c r="D756" s="106" t="s">
        <v>323</v>
      </c>
      <c r="E756" s="164" t="s">
        <v>474</v>
      </c>
      <c r="F756" s="106"/>
      <c r="G756" s="108">
        <f aca="true" t="shared" si="784" ref="G756:AJ756">G757</f>
        <v>1903</v>
      </c>
      <c r="H756" s="108">
        <f t="shared" si="784"/>
        <v>1903</v>
      </c>
      <c r="I756" s="108">
        <f t="shared" si="784"/>
        <v>0</v>
      </c>
      <c r="J756" s="108">
        <f t="shared" si="784"/>
        <v>-1903</v>
      </c>
      <c r="K756" s="108">
        <f t="shared" si="784"/>
        <v>0</v>
      </c>
      <c r="L756" s="108">
        <f t="shared" si="784"/>
        <v>0</v>
      </c>
      <c r="M756" s="108"/>
      <c r="N756" s="108">
        <f t="shared" si="784"/>
        <v>0</v>
      </c>
      <c r="O756" s="108">
        <f t="shared" si="784"/>
        <v>0</v>
      </c>
      <c r="P756" s="108">
        <f t="shared" si="784"/>
        <v>0</v>
      </c>
      <c r="Q756" s="108">
        <f t="shared" si="784"/>
        <v>0</v>
      </c>
      <c r="R756" s="108">
        <f t="shared" si="784"/>
        <v>0</v>
      </c>
      <c r="S756" s="112"/>
      <c r="T756" s="108">
        <f t="shared" si="784"/>
        <v>0</v>
      </c>
      <c r="U756" s="108">
        <f t="shared" si="784"/>
        <v>0</v>
      </c>
      <c r="V756" s="108">
        <f t="shared" si="784"/>
        <v>0</v>
      </c>
      <c r="W756" s="108">
        <f t="shared" si="784"/>
        <v>0</v>
      </c>
      <c r="X756" s="108">
        <f t="shared" si="784"/>
        <v>0</v>
      </c>
      <c r="Y756" s="108">
        <f t="shared" si="784"/>
        <v>0</v>
      </c>
      <c r="Z756" s="108">
        <f t="shared" si="784"/>
        <v>0</v>
      </c>
      <c r="AA756" s="108">
        <f t="shared" si="784"/>
        <v>0</v>
      </c>
      <c r="AB756" s="108">
        <f t="shared" si="784"/>
        <v>0</v>
      </c>
      <c r="AC756" s="108">
        <f t="shared" si="784"/>
        <v>0</v>
      </c>
      <c r="AD756" s="108">
        <f t="shared" si="784"/>
        <v>0</v>
      </c>
      <c r="AE756" s="108">
        <f t="shared" si="784"/>
        <v>0</v>
      </c>
      <c r="AF756" s="108"/>
      <c r="AG756" s="108">
        <f t="shared" si="784"/>
        <v>0</v>
      </c>
      <c r="AH756" s="108">
        <f t="shared" si="784"/>
        <v>0</v>
      </c>
      <c r="AI756" s="108"/>
      <c r="AJ756" s="108">
        <f t="shared" si="784"/>
        <v>0</v>
      </c>
      <c r="AK756" s="136"/>
      <c r="AL756" s="136"/>
      <c r="AM756" s="124"/>
      <c r="AN756" s="124"/>
      <c r="AO756" s="112"/>
      <c r="AP756" s="112"/>
      <c r="AQ756" s="112"/>
      <c r="AR756" s="112"/>
      <c r="AS756" s="136"/>
      <c r="AT756" s="112"/>
      <c r="AU756" s="112"/>
      <c r="AV756" s="136"/>
      <c r="AW756" s="136"/>
      <c r="AX756" s="112">
        <f t="shared" si="724"/>
        <v>0</v>
      </c>
      <c r="AY756" s="137"/>
      <c r="AZ756" s="137"/>
      <c r="BA756" s="137"/>
      <c r="BB756" s="124"/>
      <c r="BC756" s="137"/>
    </row>
    <row r="757" spans="1:55" s="2" customFormat="1" ht="112.5" customHeight="1" hidden="1">
      <c r="A757" s="120"/>
      <c r="B757" s="133" t="s">
        <v>19</v>
      </c>
      <c r="C757" s="106" t="s">
        <v>349</v>
      </c>
      <c r="D757" s="106" t="s">
        <v>323</v>
      </c>
      <c r="E757" s="164" t="s">
        <v>474</v>
      </c>
      <c r="F757" s="106" t="s">
        <v>344</v>
      </c>
      <c r="G757" s="108">
        <f>H757</f>
        <v>1903</v>
      </c>
      <c r="H757" s="108">
        <v>1903</v>
      </c>
      <c r="I757" s="108"/>
      <c r="J757" s="112">
        <f>K757-G757</f>
        <v>-1903</v>
      </c>
      <c r="K757" s="112"/>
      <c r="L757" s="112"/>
      <c r="M757" s="112"/>
      <c r="N757" s="108"/>
      <c r="O757" s="103"/>
      <c r="P757" s="112"/>
      <c r="Q757" s="112">
        <f>P757+N757</f>
        <v>0</v>
      </c>
      <c r="R757" s="112">
        <f>O757</f>
        <v>0</v>
      </c>
      <c r="S757" s="112"/>
      <c r="T757" s="112">
        <f aca="true" t="shared" si="785" ref="T757:Z757">Q757</f>
        <v>0</v>
      </c>
      <c r="U757" s="112">
        <f t="shared" si="785"/>
        <v>0</v>
      </c>
      <c r="V757" s="112">
        <f t="shared" si="785"/>
        <v>0</v>
      </c>
      <c r="W757" s="112">
        <f t="shared" si="785"/>
        <v>0</v>
      </c>
      <c r="X757" s="112">
        <f t="shared" si="785"/>
        <v>0</v>
      </c>
      <c r="Y757" s="112">
        <f t="shared" si="785"/>
        <v>0</v>
      </c>
      <c r="Z757" s="112">
        <f t="shared" si="785"/>
        <v>0</v>
      </c>
      <c r="AA757" s="112">
        <f>X757</f>
        <v>0</v>
      </c>
      <c r="AB757" s="112">
        <f>Y757</f>
        <v>0</v>
      </c>
      <c r="AC757" s="112">
        <f>Z757</f>
        <v>0</v>
      </c>
      <c r="AD757" s="112">
        <f>AA757</f>
        <v>0</v>
      </c>
      <c r="AE757" s="112">
        <f>AB757</f>
        <v>0</v>
      </c>
      <c r="AF757" s="112"/>
      <c r="AG757" s="112">
        <f>AC757</f>
        <v>0</v>
      </c>
      <c r="AH757" s="112">
        <f>AD757</f>
        <v>0</v>
      </c>
      <c r="AI757" s="112"/>
      <c r="AJ757" s="112">
        <f>AE757</f>
        <v>0</v>
      </c>
      <c r="AK757" s="136"/>
      <c r="AL757" s="136"/>
      <c r="AM757" s="124"/>
      <c r="AN757" s="124"/>
      <c r="AO757" s="112"/>
      <c r="AP757" s="112"/>
      <c r="AQ757" s="112"/>
      <c r="AR757" s="112"/>
      <c r="AS757" s="136"/>
      <c r="AT757" s="112"/>
      <c r="AU757" s="112"/>
      <c r="AV757" s="136"/>
      <c r="AW757" s="136"/>
      <c r="AX757" s="112">
        <f t="shared" si="724"/>
        <v>0</v>
      </c>
      <c r="AY757" s="137"/>
      <c r="AZ757" s="137"/>
      <c r="BA757" s="137"/>
      <c r="BB757" s="124"/>
      <c r="BC757" s="137"/>
    </row>
    <row r="758" spans="1:55" s="2" customFormat="1" ht="94.5" customHeight="1" hidden="1">
      <c r="A758" s="120"/>
      <c r="B758" s="133" t="s">
        <v>40</v>
      </c>
      <c r="C758" s="106" t="s">
        <v>349</v>
      </c>
      <c r="D758" s="106" t="s">
        <v>323</v>
      </c>
      <c r="E758" s="164" t="s">
        <v>475</v>
      </c>
      <c r="F758" s="106"/>
      <c r="G758" s="108">
        <f aca="true" t="shared" si="786" ref="G758:AJ758">G759</f>
        <v>1652</v>
      </c>
      <c r="H758" s="108">
        <f t="shared" si="786"/>
        <v>1652</v>
      </c>
      <c r="I758" s="108">
        <f t="shared" si="786"/>
        <v>0</v>
      </c>
      <c r="J758" s="108">
        <f t="shared" si="786"/>
        <v>-1652</v>
      </c>
      <c r="K758" s="108">
        <f t="shared" si="786"/>
        <v>0</v>
      </c>
      <c r="L758" s="108">
        <f t="shared" si="786"/>
        <v>0</v>
      </c>
      <c r="M758" s="108"/>
      <c r="N758" s="108">
        <f t="shared" si="786"/>
        <v>0</v>
      </c>
      <c r="O758" s="108">
        <f t="shared" si="786"/>
        <v>0</v>
      </c>
      <c r="P758" s="108">
        <f t="shared" si="786"/>
        <v>0</v>
      </c>
      <c r="Q758" s="108">
        <f t="shared" si="786"/>
        <v>0</v>
      </c>
      <c r="R758" s="108">
        <f t="shared" si="786"/>
        <v>0</v>
      </c>
      <c r="S758" s="112"/>
      <c r="T758" s="108">
        <f t="shared" si="786"/>
        <v>0</v>
      </c>
      <c r="U758" s="108">
        <f t="shared" si="786"/>
        <v>0</v>
      </c>
      <c r="V758" s="108">
        <f t="shared" si="786"/>
        <v>0</v>
      </c>
      <c r="W758" s="108">
        <f t="shared" si="786"/>
        <v>0</v>
      </c>
      <c r="X758" s="108">
        <f t="shared" si="786"/>
        <v>0</v>
      </c>
      <c r="Y758" s="108">
        <f t="shared" si="786"/>
        <v>0</v>
      </c>
      <c r="Z758" s="108">
        <f t="shared" si="786"/>
        <v>0</v>
      </c>
      <c r="AA758" s="108">
        <f t="shared" si="786"/>
        <v>0</v>
      </c>
      <c r="AB758" s="108">
        <f t="shared" si="786"/>
        <v>0</v>
      </c>
      <c r="AC758" s="108">
        <f t="shared" si="786"/>
        <v>0</v>
      </c>
      <c r="AD758" s="108">
        <f t="shared" si="786"/>
        <v>0</v>
      </c>
      <c r="AE758" s="108">
        <f t="shared" si="786"/>
        <v>0</v>
      </c>
      <c r="AF758" s="108"/>
      <c r="AG758" s="108">
        <f t="shared" si="786"/>
        <v>0</v>
      </c>
      <c r="AH758" s="108">
        <f t="shared" si="786"/>
        <v>0</v>
      </c>
      <c r="AI758" s="108"/>
      <c r="AJ758" s="108">
        <f t="shared" si="786"/>
        <v>0</v>
      </c>
      <c r="AK758" s="136"/>
      <c r="AL758" s="136"/>
      <c r="AM758" s="124"/>
      <c r="AN758" s="124"/>
      <c r="AO758" s="112"/>
      <c r="AP758" s="112"/>
      <c r="AQ758" s="112"/>
      <c r="AR758" s="112"/>
      <c r="AS758" s="136"/>
      <c r="AT758" s="112"/>
      <c r="AU758" s="112"/>
      <c r="AV758" s="136"/>
      <c r="AW758" s="136"/>
      <c r="AX758" s="112">
        <f t="shared" si="724"/>
        <v>0</v>
      </c>
      <c r="AY758" s="137"/>
      <c r="AZ758" s="137"/>
      <c r="BA758" s="137"/>
      <c r="BB758" s="124"/>
      <c r="BC758" s="137"/>
    </row>
    <row r="759" spans="1:55" s="2" customFormat="1" ht="108" customHeight="1" hidden="1">
      <c r="A759" s="120"/>
      <c r="B759" s="133" t="s">
        <v>19</v>
      </c>
      <c r="C759" s="106" t="s">
        <v>349</v>
      </c>
      <c r="D759" s="106" t="s">
        <v>323</v>
      </c>
      <c r="E759" s="164" t="s">
        <v>475</v>
      </c>
      <c r="F759" s="106" t="s">
        <v>344</v>
      </c>
      <c r="G759" s="108">
        <f>H759</f>
        <v>1652</v>
      </c>
      <c r="H759" s="108">
        <v>1652</v>
      </c>
      <c r="I759" s="108"/>
      <c r="J759" s="112">
        <f>K759-G759</f>
        <v>-1652</v>
      </c>
      <c r="K759" s="112"/>
      <c r="L759" s="112"/>
      <c r="M759" s="112"/>
      <c r="N759" s="108"/>
      <c r="O759" s="103"/>
      <c r="P759" s="112"/>
      <c r="Q759" s="112">
        <f>P759+N759</f>
        <v>0</v>
      </c>
      <c r="R759" s="112">
        <f>O759</f>
        <v>0</v>
      </c>
      <c r="S759" s="112"/>
      <c r="T759" s="112">
        <f aca="true" t="shared" si="787" ref="T759:Z759">Q759</f>
        <v>0</v>
      </c>
      <c r="U759" s="112">
        <f t="shared" si="787"/>
        <v>0</v>
      </c>
      <c r="V759" s="112">
        <f t="shared" si="787"/>
        <v>0</v>
      </c>
      <c r="W759" s="112">
        <f t="shared" si="787"/>
        <v>0</v>
      </c>
      <c r="X759" s="112">
        <f t="shared" si="787"/>
        <v>0</v>
      </c>
      <c r="Y759" s="112">
        <f t="shared" si="787"/>
        <v>0</v>
      </c>
      <c r="Z759" s="112">
        <f t="shared" si="787"/>
        <v>0</v>
      </c>
      <c r="AA759" s="112">
        <f>X759</f>
        <v>0</v>
      </c>
      <c r="AB759" s="112">
        <f>Y759</f>
        <v>0</v>
      </c>
      <c r="AC759" s="112">
        <f>Z759</f>
        <v>0</v>
      </c>
      <c r="AD759" s="112">
        <f>AA759</f>
        <v>0</v>
      </c>
      <c r="AE759" s="112">
        <f>AB759</f>
        <v>0</v>
      </c>
      <c r="AF759" s="112"/>
      <c r="AG759" s="112">
        <f>AC759</f>
        <v>0</v>
      </c>
      <c r="AH759" s="112">
        <f>AD759</f>
        <v>0</v>
      </c>
      <c r="AI759" s="112"/>
      <c r="AJ759" s="112">
        <f>AE759</f>
        <v>0</v>
      </c>
      <c r="AK759" s="136"/>
      <c r="AL759" s="136"/>
      <c r="AM759" s="124"/>
      <c r="AN759" s="124"/>
      <c r="AO759" s="112"/>
      <c r="AP759" s="112"/>
      <c r="AQ759" s="112"/>
      <c r="AR759" s="112"/>
      <c r="AS759" s="136"/>
      <c r="AT759" s="112"/>
      <c r="AU759" s="112"/>
      <c r="AV759" s="136"/>
      <c r="AW759" s="136"/>
      <c r="AX759" s="112">
        <f t="shared" si="724"/>
        <v>0</v>
      </c>
      <c r="AY759" s="137"/>
      <c r="AZ759" s="137"/>
      <c r="BA759" s="137"/>
      <c r="BB759" s="124"/>
      <c r="BC759" s="137"/>
    </row>
    <row r="760" spans="1:55" s="2" customFormat="1" ht="141" customHeight="1">
      <c r="A760" s="120"/>
      <c r="B760" s="188" t="s">
        <v>192</v>
      </c>
      <c r="C760" s="106" t="s">
        <v>349</v>
      </c>
      <c r="D760" s="106" t="s">
        <v>323</v>
      </c>
      <c r="E760" s="164" t="s">
        <v>475</v>
      </c>
      <c r="F760" s="106"/>
      <c r="G760" s="108"/>
      <c r="H760" s="108"/>
      <c r="I760" s="108"/>
      <c r="J760" s="112"/>
      <c r="K760" s="112"/>
      <c r="L760" s="112"/>
      <c r="M760" s="112"/>
      <c r="N760" s="108"/>
      <c r="O760" s="103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  <c r="AC760" s="112"/>
      <c r="AD760" s="112"/>
      <c r="AE760" s="112"/>
      <c r="AF760" s="112"/>
      <c r="AG760" s="112"/>
      <c r="AH760" s="112"/>
      <c r="AI760" s="112"/>
      <c r="AJ760" s="112"/>
      <c r="AK760" s="136"/>
      <c r="AL760" s="136"/>
      <c r="AM760" s="124"/>
      <c r="AN760" s="124"/>
      <c r="AO760" s="112">
        <f>AO761</f>
        <v>49762</v>
      </c>
      <c r="AP760" s="112">
        <f>AP761</f>
        <v>0</v>
      </c>
      <c r="AQ760" s="112">
        <f>AQ761</f>
        <v>49762</v>
      </c>
      <c r="AR760" s="112">
        <f>AR761</f>
        <v>0</v>
      </c>
      <c r="AS760" s="136"/>
      <c r="AT760" s="112">
        <f aca="true" t="shared" si="788" ref="AT760:BC760">AT761</f>
        <v>49762</v>
      </c>
      <c r="AU760" s="112">
        <f t="shared" si="788"/>
        <v>0</v>
      </c>
      <c r="AV760" s="112">
        <f t="shared" si="788"/>
        <v>0</v>
      </c>
      <c r="AW760" s="112">
        <f t="shared" si="788"/>
        <v>49762</v>
      </c>
      <c r="AX760" s="112">
        <f t="shared" si="788"/>
        <v>0</v>
      </c>
      <c r="AY760" s="112">
        <f t="shared" si="788"/>
        <v>0</v>
      </c>
      <c r="AZ760" s="112">
        <f t="shared" si="788"/>
        <v>0</v>
      </c>
      <c r="BA760" s="112">
        <f t="shared" si="788"/>
        <v>0</v>
      </c>
      <c r="BB760" s="112">
        <f t="shared" si="788"/>
        <v>49762</v>
      </c>
      <c r="BC760" s="112">
        <f t="shared" si="788"/>
        <v>0</v>
      </c>
    </row>
    <row r="761" spans="1:55" s="2" customFormat="1" ht="99">
      <c r="A761" s="120"/>
      <c r="B761" s="186" t="s">
        <v>66</v>
      </c>
      <c r="C761" s="106" t="s">
        <v>349</v>
      </c>
      <c r="D761" s="106" t="s">
        <v>323</v>
      </c>
      <c r="E761" s="164" t="s">
        <v>475</v>
      </c>
      <c r="F761" s="106" t="s">
        <v>54</v>
      </c>
      <c r="G761" s="108"/>
      <c r="H761" s="108"/>
      <c r="I761" s="108"/>
      <c r="J761" s="112"/>
      <c r="K761" s="112"/>
      <c r="L761" s="112"/>
      <c r="M761" s="112"/>
      <c r="N761" s="108"/>
      <c r="O761" s="103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  <c r="AC761" s="112"/>
      <c r="AD761" s="112"/>
      <c r="AE761" s="112"/>
      <c r="AF761" s="112"/>
      <c r="AG761" s="112"/>
      <c r="AH761" s="112"/>
      <c r="AI761" s="112"/>
      <c r="AJ761" s="112"/>
      <c r="AK761" s="136"/>
      <c r="AL761" s="136"/>
      <c r="AM761" s="124"/>
      <c r="AN761" s="124"/>
      <c r="AO761" s="112">
        <f>AQ761-AM761</f>
        <v>49762</v>
      </c>
      <c r="AP761" s="112">
        <f>AR761-AN761</f>
        <v>0</v>
      </c>
      <c r="AQ761" s="112">
        <v>49762</v>
      </c>
      <c r="AR761" s="112"/>
      <c r="AS761" s="136"/>
      <c r="AT761" s="112">
        <v>49762</v>
      </c>
      <c r="AU761" s="112"/>
      <c r="AV761" s="136"/>
      <c r="AW761" s="108">
        <f>AT761+AV761</f>
        <v>49762</v>
      </c>
      <c r="AX761" s="112">
        <f t="shared" si="724"/>
        <v>0</v>
      </c>
      <c r="AY761" s="137"/>
      <c r="AZ761" s="137"/>
      <c r="BA761" s="137"/>
      <c r="BB761" s="112">
        <f>AW761+AY761+AZ761+BA761</f>
        <v>49762</v>
      </c>
      <c r="BC761" s="109">
        <f>AX761+AY761</f>
        <v>0</v>
      </c>
    </row>
    <row r="762" spans="1:55" s="2" customFormat="1" ht="116.25" hidden="1">
      <c r="A762" s="120"/>
      <c r="B762" s="133" t="s">
        <v>21</v>
      </c>
      <c r="C762" s="106" t="s">
        <v>349</v>
      </c>
      <c r="D762" s="106" t="s">
        <v>323</v>
      </c>
      <c r="E762" s="164" t="s">
        <v>476</v>
      </c>
      <c r="F762" s="106"/>
      <c r="G762" s="108">
        <f aca="true" t="shared" si="789" ref="G762:AJ762">G763</f>
        <v>9073</v>
      </c>
      <c r="H762" s="108">
        <f t="shared" si="789"/>
        <v>9073</v>
      </c>
      <c r="I762" s="108">
        <f t="shared" si="789"/>
        <v>0</v>
      </c>
      <c r="J762" s="108">
        <f t="shared" si="789"/>
        <v>-9073</v>
      </c>
      <c r="K762" s="108">
        <f t="shared" si="789"/>
        <v>0</v>
      </c>
      <c r="L762" s="108">
        <f t="shared" si="789"/>
        <v>0</v>
      </c>
      <c r="M762" s="108"/>
      <c r="N762" s="108">
        <f t="shared" si="789"/>
        <v>0</v>
      </c>
      <c r="O762" s="108">
        <f t="shared" si="789"/>
        <v>0</v>
      </c>
      <c r="P762" s="108">
        <f t="shared" si="789"/>
        <v>0</v>
      </c>
      <c r="Q762" s="108">
        <f t="shared" si="789"/>
        <v>0</v>
      </c>
      <c r="R762" s="108">
        <f t="shared" si="789"/>
        <v>0</v>
      </c>
      <c r="S762" s="112"/>
      <c r="T762" s="108">
        <f t="shared" si="789"/>
        <v>0</v>
      </c>
      <c r="U762" s="108">
        <f t="shared" si="789"/>
        <v>0</v>
      </c>
      <c r="V762" s="108">
        <f t="shared" si="789"/>
        <v>0</v>
      </c>
      <c r="W762" s="108">
        <f t="shared" si="789"/>
        <v>0</v>
      </c>
      <c r="X762" s="108">
        <f t="shared" si="789"/>
        <v>0</v>
      </c>
      <c r="Y762" s="108">
        <f t="shared" si="789"/>
        <v>0</v>
      </c>
      <c r="Z762" s="108">
        <f t="shared" si="789"/>
        <v>0</v>
      </c>
      <c r="AA762" s="108">
        <f t="shared" si="789"/>
        <v>0</v>
      </c>
      <c r="AB762" s="108">
        <f t="shared" si="789"/>
        <v>0</v>
      </c>
      <c r="AC762" s="108">
        <f t="shared" si="789"/>
        <v>0</v>
      </c>
      <c r="AD762" s="108">
        <f t="shared" si="789"/>
        <v>0</v>
      </c>
      <c r="AE762" s="108">
        <f t="shared" si="789"/>
        <v>0</v>
      </c>
      <c r="AF762" s="108"/>
      <c r="AG762" s="108">
        <f t="shared" si="789"/>
        <v>0</v>
      </c>
      <c r="AH762" s="108">
        <f t="shared" si="789"/>
        <v>0</v>
      </c>
      <c r="AI762" s="108"/>
      <c r="AJ762" s="108">
        <f t="shared" si="789"/>
        <v>0</v>
      </c>
      <c r="AK762" s="136"/>
      <c r="AL762" s="136"/>
      <c r="AM762" s="124"/>
      <c r="AN762" s="124"/>
      <c r="AO762" s="112"/>
      <c r="AP762" s="112"/>
      <c r="AQ762" s="112"/>
      <c r="AR762" s="112"/>
      <c r="AS762" s="136"/>
      <c r="AT762" s="112"/>
      <c r="AU762" s="112"/>
      <c r="AV762" s="136"/>
      <c r="AW762" s="136"/>
      <c r="AX762" s="112">
        <f t="shared" si="724"/>
        <v>0</v>
      </c>
      <c r="AY762" s="137"/>
      <c r="AZ762" s="137"/>
      <c r="BA762" s="137"/>
      <c r="BB762" s="124"/>
      <c r="BC762" s="137"/>
    </row>
    <row r="763" spans="1:55" s="2" customFormat="1" ht="99.75" hidden="1">
      <c r="A763" s="120"/>
      <c r="B763" s="133" t="s">
        <v>19</v>
      </c>
      <c r="C763" s="106" t="s">
        <v>349</v>
      </c>
      <c r="D763" s="106" t="s">
        <v>323</v>
      </c>
      <c r="E763" s="164" t="s">
        <v>476</v>
      </c>
      <c r="F763" s="106" t="s">
        <v>344</v>
      </c>
      <c r="G763" s="108">
        <f>H763</f>
        <v>9073</v>
      </c>
      <c r="H763" s="108">
        <v>9073</v>
      </c>
      <c r="I763" s="108"/>
      <c r="J763" s="112">
        <f>K763-G763</f>
        <v>-9073</v>
      </c>
      <c r="K763" s="112"/>
      <c r="L763" s="112"/>
      <c r="M763" s="112"/>
      <c r="N763" s="108"/>
      <c r="O763" s="103"/>
      <c r="P763" s="112"/>
      <c r="Q763" s="112">
        <f>P763+N763</f>
        <v>0</v>
      </c>
      <c r="R763" s="112">
        <f>O763</f>
        <v>0</v>
      </c>
      <c r="S763" s="112"/>
      <c r="T763" s="112">
        <f aca="true" t="shared" si="790" ref="T763:Z763">Q763</f>
        <v>0</v>
      </c>
      <c r="U763" s="112">
        <f t="shared" si="790"/>
        <v>0</v>
      </c>
      <c r="V763" s="112">
        <f t="shared" si="790"/>
        <v>0</v>
      </c>
      <c r="W763" s="112">
        <f t="shared" si="790"/>
        <v>0</v>
      </c>
      <c r="X763" s="112">
        <f t="shared" si="790"/>
        <v>0</v>
      </c>
      <c r="Y763" s="112">
        <f t="shared" si="790"/>
        <v>0</v>
      </c>
      <c r="Z763" s="112">
        <f t="shared" si="790"/>
        <v>0</v>
      </c>
      <c r="AA763" s="112">
        <f>X763</f>
        <v>0</v>
      </c>
      <c r="AB763" s="112">
        <f>Y763</f>
        <v>0</v>
      </c>
      <c r="AC763" s="112">
        <f>Z763</f>
        <v>0</v>
      </c>
      <c r="AD763" s="112">
        <f>AA763</f>
        <v>0</v>
      </c>
      <c r="AE763" s="112">
        <f>AB763</f>
        <v>0</v>
      </c>
      <c r="AF763" s="112"/>
      <c r="AG763" s="112">
        <f>AC763</f>
        <v>0</v>
      </c>
      <c r="AH763" s="112">
        <f>AD763</f>
        <v>0</v>
      </c>
      <c r="AI763" s="112"/>
      <c r="AJ763" s="112">
        <f>AE763</f>
        <v>0</v>
      </c>
      <c r="AK763" s="136"/>
      <c r="AL763" s="136"/>
      <c r="AM763" s="124"/>
      <c r="AN763" s="124"/>
      <c r="AO763" s="112"/>
      <c r="AP763" s="112"/>
      <c r="AQ763" s="112"/>
      <c r="AR763" s="112"/>
      <c r="AS763" s="136"/>
      <c r="AT763" s="112"/>
      <c r="AU763" s="112"/>
      <c r="AV763" s="136"/>
      <c r="AW763" s="136"/>
      <c r="AX763" s="112">
        <f aca="true" t="shared" si="791" ref="AX763:AX800">AU763</f>
        <v>0</v>
      </c>
      <c r="AY763" s="137"/>
      <c r="AZ763" s="137"/>
      <c r="BA763" s="137"/>
      <c r="BB763" s="124"/>
      <c r="BC763" s="137"/>
    </row>
    <row r="764" spans="1:55" s="2" customFormat="1" ht="66.75" hidden="1">
      <c r="A764" s="120"/>
      <c r="B764" s="133" t="s">
        <v>24</v>
      </c>
      <c r="C764" s="106" t="s">
        <v>349</v>
      </c>
      <c r="D764" s="106" t="s">
        <v>323</v>
      </c>
      <c r="E764" s="164" t="s">
        <v>477</v>
      </c>
      <c r="F764" s="106"/>
      <c r="G764" s="108">
        <f aca="true" t="shared" si="792" ref="G764:AJ764">G765</f>
        <v>23259</v>
      </c>
      <c r="H764" s="108">
        <f t="shared" si="792"/>
        <v>23259</v>
      </c>
      <c r="I764" s="108">
        <f t="shared" si="792"/>
        <v>0</v>
      </c>
      <c r="J764" s="108">
        <f t="shared" si="792"/>
        <v>-23259</v>
      </c>
      <c r="K764" s="108">
        <f t="shared" si="792"/>
        <v>0</v>
      </c>
      <c r="L764" s="108">
        <f t="shared" si="792"/>
        <v>0</v>
      </c>
      <c r="M764" s="108"/>
      <c r="N764" s="108">
        <f t="shared" si="792"/>
        <v>0</v>
      </c>
      <c r="O764" s="108">
        <f t="shared" si="792"/>
        <v>0</v>
      </c>
      <c r="P764" s="108">
        <f t="shared" si="792"/>
        <v>0</v>
      </c>
      <c r="Q764" s="108">
        <f t="shared" si="792"/>
        <v>0</v>
      </c>
      <c r="R764" s="108">
        <f t="shared" si="792"/>
        <v>0</v>
      </c>
      <c r="S764" s="112"/>
      <c r="T764" s="108">
        <f t="shared" si="792"/>
        <v>0</v>
      </c>
      <c r="U764" s="108">
        <f t="shared" si="792"/>
        <v>0</v>
      </c>
      <c r="V764" s="108">
        <f t="shared" si="792"/>
        <v>0</v>
      </c>
      <c r="W764" s="108">
        <f t="shared" si="792"/>
        <v>0</v>
      </c>
      <c r="X764" s="108">
        <f t="shared" si="792"/>
        <v>0</v>
      </c>
      <c r="Y764" s="108">
        <f t="shared" si="792"/>
        <v>0</v>
      </c>
      <c r="Z764" s="108">
        <f t="shared" si="792"/>
        <v>0</v>
      </c>
      <c r="AA764" s="108">
        <f t="shared" si="792"/>
        <v>0</v>
      </c>
      <c r="AB764" s="108">
        <f t="shared" si="792"/>
        <v>0</v>
      </c>
      <c r="AC764" s="108">
        <f t="shared" si="792"/>
        <v>0</v>
      </c>
      <c r="AD764" s="108">
        <f t="shared" si="792"/>
        <v>0</v>
      </c>
      <c r="AE764" s="108">
        <f t="shared" si="792"/>
        <v>0</v>
      </c>
      <c r="AF764" s="108"/>
      <c r="AG764" s="108">
        <f t="shared" si="792"/>
        <v>0</v>
      </c>
      <c r="AH764" s="108">
        <f t="shared" si="792"/>
        <v>0</v>
      </c>
      <c r="AI764" s="108"/>
      <c r="AJ764" s="108">
        <f t="shared" si="792"/>
        <v>0</v>
      </c>
      <c r="AK764" s="136"/>
      <c r="AL764" s="136"/>
      <c r="AM764" s="124"/>
      <c r="AN764" s="124"/>
      <c r="AO764" s="112"/>
      <c r="AP764" s="112"/>
      <c r="AQ764" s="112"/>
      <c r="AR764" s="112"/>
      <c r="AS764" s="136"/>
      <c r="AT764" s="112"/>
      <c r="AU764" s="112"/>
      <c r="AV764" s="136"/>
      <c r="AW764" s="136"/>
      <c r="AX764" s="112">
        <f t="shared" si="791"/>
        <v>0</v>
      </c>
      <c r="AY764" s="137"/>
      <c r="AZ764" s="137"/>
      <c r="BA764" s="137"/>
      <c r="BB764" s="124"/>
      <c r="BC764" s="137"/>
    </row>
    <row r="765" spans="1:55" s="2" customFormat="1" ht="99.75" hidden="1">
      <c r="A765" s="120"/>
      <c r="B765" s="133" t="s">
        <v>19</v>
      </c>
      <c r="C765" s="106" t="s">
        <v>349</v>
      </c>
      <c r="D765" s="106" t="s">
        <v>323</v>
      </c>
      <c r="E765" s="164" t="s">
        <v>477</v>
      </c>
      <c r="F765" s="106" t="s">
        <v>344</v>
      </c>
      <c r="G765" s="108">
        <f>H765</f>
        <v>23259</v>
      </c>
      <c r="H765" s="108">
        <v>23259</v>
      </c>
      <c r="I765" s="108"/>
      <c r="J765" s="112">
        <f>K765-G765</f>
        <v>-23259</v>
      </c>
      <c r="K765" s="112"/>
      <c r="L765" s="112"/>
      <c r="M765" s="112"/>
      <c r="N765" s="108"/>
      <c r="O765" s="103"/>
      <c r="P765" s="112"/>
      <c r="Q765" s="112">
        <f>P765+N765</f>
        <v>0</v>
      </c>
      <c r="R765" s="112">
        <f>O765</f>
        <v>0</v>
      </c>
      <c r="S765" s="112"/>
      <c r="T765" s="112">
        <f aca="true" t="shared" si="793" ref="T765:Z765">Q765</f>
        <v>0</v>
      </c>
      <c r="U765" s="112">
        <f t="shared" si="793"/>
        <v>0</v>
      </c>
      <c r="V765" s="112">
        <f t="shared" si="793"/>
        <v>0</v>
      </c>
      <c r="W765" s="112">
        <f t="shared" si="793"/>
        <v>0</v>
      </c>
      <c r="X765" s="112">
        <f t="shared" si="793"/>
        <v>0</v>
      </c>
      <c r="Y765" s="112">
        <f t="shared" si="793"/>
        <v>0</v>
      </c>
      <c r="Z765" s="112">
        <f t="shared" si="793"/>
        <v>0</v>
      </c>
      <c r="AA765" s="112">
        <f>X765</f>
        <v>0</v>
      </c>
      <c r="AB765" s="112">
        <f>Y765</f>
        <v>0</v>
      </c>
      <c r="AC765" s="112">
        <f>Z765</f>
        <v>0</v>
      </c>
      <c r="AD765" s="112">
        <f>AA765</f>
        <v>0</v>
      </c>
      <c r="AE765" s="112">
        <f>AB765</f>
        <v>0</v>
      </c>
      <c r="AF765" s="112"/>
      <c r="AG765" s="112">
        <f>AC765</f>
        <v>0</v>
      </c>
      <c r="AH765" s="112">
        <f>AD765</f>
        <v>0</v>
      </c>
      <c r="AI765" s="112"/>
      <c r="AJ765" s="112">
        <f>AE765</f>
        <v>0</v>
      </c>
      <c r="AK765" s="136"/>
      <c r="AL765" s="136"/>
      <c r="AM765" s="124"/>
      <c r="AN765" s="124"/>
      <c r="AO765" s="112"/>
      <c r="AP765" s="112"/>
      <c r="AQ765" s="112"/>
      <c r="AR765" s="112"/>
      <c r="AS765" s="136"/>
      <c r="AT765" s="112"/>
      <c r="AU765" s="112"/>
      <c r="AV765" s="136"/>
      <c r="AW765" s="136"/>
      <c r="AX765" s="112">
        <f t="shared" si="791"/>
        <v>0</v>
      </c>
      <c r="AY765" s="137"/>
      <c r="AZ765" s="137"/>
      <c r="BA765" s="137"/>
      <c r="BB765" s="124"/>
      <c r="BC765" s="137"/>
    </row>
    <row r="766" spans="1:55" s="2" customFormat="1" ht="33.75" hidden="1">
      <c r="A766" s="120"/>
      <c r="B766" s="133" t="s">
        <v>26</v>
      </c>
      <c r="C766" s="106" t="s">
        <v>349</v>
      </c>
      <c r="D766" s="106" t="s">
        <v>323</v>
      </c>
      <c r="E766" s="164" t="s">
        <v>25</v>
      </c>
      <c r="F766" s="106"/>
      <c r="G766" s="108">
        <f aca="true" t="shared" si="794" ref="G766:AJ766">G767</f>
        <v>8045</v>
      </c>
      <c r="H766" s="108">
        <f t="shared" si="794"/>
        <v>8045</v>
      </c>
      <c r="I766" s="108">
        <f t="shared" si="794"/>
        <v>0</v>
      </c>
      <c r="J766" s="108">
        <f t="shared" si="794"/>
        <v>3908</v>
      </c>
      <c r="K766" s="108">
        <f t="shared" si="794"/>
        <v>11953</v>
      </c>
      <c r="L766" s="108">
        <f t="shared" si="794"/>
        <v>0</v>
      </c>
      <c r="M766" s="108"/>
      <c r="N766" s="108">
        <f t="shared" si="794"/>
        <v>12801</v>
      </c>
      <c r="O766" s="108">
        <f t="shared" si="794"/>
        <v>0</v>
      </c>
      <c r="P766" s="108">
        <f t="shared" si="794"/>
        <v>0</v>
      </c>
      <c r="Q766" s="108">
        <f t="shared" si="794"/>
        <v>12801</v>
      </c>
      <c r="R766" s="108">
        <f t="shared" si="794"/>
        <v>0</v>
      </c>
      <c r="S766" s="108">
        <f t="shared" si="794"/>
        <v>-12801</v>
      </c>
      <c r="T766" s="108">
        <f t="shared" si="794"/>
        <v>0</v>
      </c>
      <c r="U766" s="108">
        <f t="shared" si="794"/>
        <v>0</v>
      </c>
      <c r="V766" s="108">
        <f t="shared" si="794"/>
        <v>0</v>
      </c>
      <c r="W766" s="108">
        <f t="shared" si="794"/>
        <v>0</v>
      </c>
      <c r="X766" s="108">
        <f t="shared" si="794"/>
        <v>0</v>
      </c>
      <c r="Y766" s="108">
        <f t="shared" si="794"/>
        <v>0</v>
      </c>
      <c r="Z766" s="108">
        <f t="shared" si="794"/>
        <v>0</v>
      </c>
      <c r="AA766" s="108">
        <f t="shared" si="794"/>
        <v>0</v>
      </c>
      <c r="AB766" s="108">
        <f t="shared" si="794"/>
        <v>0</v>
      </c>
      <c r="AC766" s="108">
        <f t="shared" si="794"/>
        <v>0</v>
      </c>
      <c r="AD766" s="108">
        <f t="shared" si="794"/>
        <v>0</v>
      </c>
      <c r="AE766" s="108">
        <f t="shared" si="794"/>
        <v>0</v>
      </c>
      <c r="AF766" s="108"/>
      <c r="AG766" s="108">
        <f t="shared" si="794"/>
        <v>0</v>
      </c>
      <c r="AH766" s="108">
        <f t="shared" si="794"/>
        <v>0</v>
      </c>
      <c r="AI766" s="108"/>
      <c r="AJ766" s="108">
        <f t="shared" si="794"/>
        <v>0</v>
      </c>
      <c r="AK766" s="136"/>
      <c r="AL766" s="136"/>
      <c r="AM766" s="124"/>
      <c r="AN766" s="124"/>
      <c r="AO766" s="112"/>
      <c r="AP766" s="112"/>
      <c r="AQ766" s="112"/>
      <c r="AR766" s="112"/>
      <c r="AS766" s="136"/>
      <c r="AT766" s="112"/>
      <c r="AU766" s="112"/>
      <c r="AV766" s="136"/>
      <c r="AW766" s="136"/>
      <c r="AX766" s="112">
        <f t="shared" si="791"/>
        <v>0</v>
      </c>
      <c r="AY766" s="137"/>
      <c r="AZ766" s="137"/>
      <c r="BA766" s="137"/>
      <c r="BB766" s="124"/>
      <c r="BC766" s="137"/>
    </row>
    <row r="767" spans="1:55" s="2" customFormat="1" ht="99.75" hidden="1">
      <c r="A767" s="120"/>
      <c r="B767" s="133" t="s">
        <v>55</v>
      </c>
      <c r="C767" s="106" t="s">
        <v>349</v>
      </c>
      <c r="D767" s="106" t="s">
        <v>323</v>
      </c>
      <c r="E767" s="164" t="s">
        <v>25</v>
      </c>
      <c r="F767" s="106" t="s">
        <v>344</v>
      </c>
      <c r="G767" s="108">
        <f>H767</f>
        <v>8045</v>
      </c>
      <c r="H767" s="108">
        <v>8045</v>
      </c>
      <c r="I767" s="108"/>
      <c r="J767" s="112">
        <f>K767-G767</f>
        <v>3908</v>
      </c>
      <c r="K767" s="112">
        <v>11953</v>
      </c>
      <c r="L767" s="112"/>
      <c r="M767" s="112"/>
      <c r="N767" s="108">
        <v>12801</v>
      </c>
      <c r="O767" s="103"/>
      <c r="P767" s="112"/>
      <c r="Q767" s="112">
        <f>P767+N767</f>
        <v>12801</v>
      </c>
      <c r="R767" s="112">
        <f>O767</f>
        <v>0</v>
      </c>
      <c r="S767" s="112">
        <f>T767-Q767</f>
        <v>-12801</v>
      </c>
      <c r="T767" s="112"/>
      <c r="U767" s="112">
        <f>R767</f>
        <v>0</v>
      </c>
      <c r="V767" s="112"/>
      <c r="W767" s="112"/>
      <c r="X767" s="112"/>
      <c r="Y767" s="112"/>
      <c r="Z767" s="112"/>
      <c r="AA767" s="112"/>
      <c r="AB767" s="112"/>
      <c r="AC767" s="112"/>
      <c r="AD767" s="112"/>
      <c r="AE767" s="112"/>
      <c r="AF767" s="112"/>
      <c r="AG767" s="112"/>
      <c r="AH767" s="112"/>
      <c r="AI767" s="112"/>
      <c r="AJ767" s="112"/>
      <c r="AK767" s="136"/>
      <c r="AL767" s="136"/>
      <c r="AM767" s="124"/>
      <c r="AN767" s="124"/>
      <c r="AO767" s="112"/>
      <c r="AP767" s="112"/>
      <c r="AQ767" s="112"/>
      <c r="AR767" s="112"/>
      <c r="AS767" s="136"/>
      <c r="AT767" s="112"/>
      <c r="AU767" s="112"/>
      <c r="AV767" s="136"/>
      <c r="AW767" s="136"/>
      <c r="AX767" s="112">
        <f t="shared" si="791"/>
        <v>0</v>
      </c>
      <c r="AY767" s="137"/>
      <c r="AZ767" s="137"/>
      <c r="BA767" s="137"/>
      <c r="BB767" s="124"/>
      <c r="BC767" s="137"/>
    </row>
    <row r="768" spans="1:55" s="2" customFormat="1" ht="93.75" customHeight="1">
      <c r="A768" s="120"/>
      <c r="B768" s="186" t="s">
        <v>77</v>
      </c>
      <c r="C768" s="106" t="s">
        <v>349</v>
      </c>
      <c r="D768" s="106" t="s">
        <v>323</v>
      </c>
      <c r="E768" s="164" t="s">
        <v>25</v>
      </c>
      <c r="F768" s="106"/>
      <c r="G768" s="108"/>
      <c r="H768" s="108"/>
      <c r="I768" s="108"/>
      <c r="J768" s="112"/>
      <c r="K768" s="112"/>
      <c r="L768" s="112"/>
      <c r="M768" s="112"/>
      <c r="N768" s="108"/>
      <c r="O768" s="103"/>
      <c r="P768" s="112"/>
      <c r="Q768" s="112"/>
      <c r="R768" s="112"/>
      <c r="S768" s="112">
        <f aca="true" t="shared" si="795" ref="S768:AR768">S769</f>
        <v>11394</v>
      </c>
      <c r="T768" s="112">
        <f t="shared" si="795"/>
        <v>11394</v>
      </c>
      <c r="U768" s="112">
        <f t="shared" si="795"/>
        <v>0</v>
      </c>
      <c r="V768" s="112">
        <f t="shared" si="795"/>
        <v>11394</v>
      </c>
      <c r="W768" s="112">
        <f t="shared" si="795"/>
        <v>0</v>
      </c>
      <c r="X768" s="112">
        <f t="shared" si="795"/>
        <v>0</v>
      </c>
      <c r="Y768" s="112">
        <f t="shared" si="795"/>
        <v>11394</v>
      </c>
      <c r="Z768" s="112">
        <f t="shared" si="795"/>
        <v>11394</v>
      </c>
      <c r="AA768" s="112">
        <f t="shared" si="795"/>
        <v>0</v>
      </c>
      <c r="AB768" s="112">
        <f t="shared" si="795"/>
        <v>0</v>
      </c>
      <c r="AC768" s="112">
        <f t="shared" si="795"/>
        <v>11394</v>
      </c>
      <c r="AD768" s="112">
        <f t="shared" si="795"/>
        <v>11394</v>
      </c>
      <c r="AE768" s="112">
        <f t="shared" si="795"/>
        <v>0</v>
      </c>
      <c r="AF768" s="112"/>
      <c r="AG768" s="112">
        <f t="shared" si="795"/>
        <v>0</v>
      </c>
      <c r="AH768" s="112">
        <f t="shared" si="795"/>
        <v>11394</v>
      </c>
      <c r="AI768" s="112"/>
      <c r="AJ768" s="112">
        <f t="shared" si="795"/>
        <v>11394</v>
      </c>
      <c r="AK768" s="112">
        <f t="shared" si="795"/>
        <v>0</v>
      </c>
      <c r="AL768" s="112">
        <f t="shared" si="795"/>
        <v>0</v>
      </c>
      <c r="AM768" s="112">
        <f t="shared" si="795"/>
        <v>11394</v>
      </c>
      <c r="AN768" s="112">
        <f t="shared" si="795"/>
        <v>0</v>
      </c>
      <c r="AO768" s="112">
        <f t="shared" si="795"/>
        <v>-223</v>
      </c>
      <c r="AP768" s="112">
        <f t="shared" si="795"/>
        <v>0</v>
      </c>
      <c r="AQ768" s="112">
        <f t="shared" si="795"/>
        <v>11171</v>
      </c>
      <c r="AR768" s="112">
        <f t="shared" si="795"/>
        <v>0</v>
      </c>
      <c r="AS768" s="136"/>
      <c r="AT768" s="112">
        <f aca="true" t="shared" si="796" ref="AT768:BC768">AT769</f>
        <v>11171</v>
      </c>
      <c r="AU768" s="112">
        <f t="shared" si="796"/>
        <v>0</v>
      </c>
      <c r="AV768" s="112">
        <f t="shared" si="796"/>
        <v>0</v>
      </c>
      <c r="AW768" s="112">
        <f t="shared" si="796"/>
        <v>11171</v>
      </c>
      <c r="AX768" s="112">
        <f t="shared" si="796"/>
        <v>0</v>
      </c>
      <c r="AY768" s="112">
        <f t="shared" si="796"/>
        <v>0</v>
      </c>
      <c r="AZ768" s="112">
        <f t="shared" si="796"/>
        <v>0</v>
      </c>
      <c r="BA768" s="112">
        <f t="shared" si="796"/>
        <v>0</v>
      </c>
      <c r="BB768" s="112">
        <f t="shared" si="796"/>
        <v>11171</v>
      </c>
      <c r="BC768" s="112">
        <f t="shared" si="796"/>
        <v>0</v>
      </c>
    </row>
    <row r="769" spans="1:55" s="2" customFormat="1" ht="99.75">
      <c r="A769" s="120"/>
      <c r="B769" s="133" t="s">
        <v>55</v>
      </c>
      <c r="C769" s="106" t="s">
        <v>349</v>
      </c>
      <c r="D769" s="106" t="s">
        <v>323</v>
      </c>
      <c r="E769" s="164" t="s">
        <v>25</v>
      </c>
      <c r="F769" s="106" t="s">
        <v>344</v>
      </c>
      <c r="G769" s="108"/>
      <c r="H769" s="108"/>
      <c r="I769" s="108"/>
      <c r="J769" s="112"/>
      <c r="K769" s="112"/>
      <c r="L769" s="112"/>
      <c r="M769" s="112"/>
      <c r="N769" s="108"/>
      <c r="O769" s="103"/>
      <c r="P769" s="112"/>
      <c r="Q769" s="112"/>
      <c r="R769" s="112"/>
      <c r="S769" s="112">
        <f>T769-Q769</f>
        <v>11394</v>
      </c>
      <c r="T769" s="112">
        <v>11394</v>
      </c>
      <c r="U769" s="112"/>
      <c r="V769" s="112">
        <v>11394</v>
      </c>
      <c r="W769" s="112"/>
      <c r="X769" s="112"/>
      <c r="Y769" s="112">
        <f>W769+T769</f>
        <v>11394</v>
      </c>
      <c r="Z769" s="112">
        <f>X769+V769</f>
        <v>11394</v>
      </c>
      <c r="AA769" s="112"/>
      <c r="AB769" s="112"/>
      <c r="AC769" s="112">
        <f>AA769+Y769</f>
        <v>11394</v>
      </c>
      <c r="AD769" s="112">
        <f>AB769+Z769</f>
        <v>11394</v>
      </c>
      <c r="AE769" s="112"/>
      <c r="AF769" s="112"/>
      <c r="AG769" s="112"/>
      <c r="AH769" s="112">
        <f>AE769+AC769</f>
        <v>11394</v>
      </c>
      <c r="AI769" s="112"/>
      <c r="AJ769" s="112">
        <f>AG769+AD769</f>
        <v>11394</v>
      </c>
      <c r="AK769" s="136"/>
      <c r="AL769" s="136"/>
      <c r="AM769" s="112">
        <f>AK769+AH769</f>
        <v>11394</v>
      </c>
      <c r="AN769" s="112">
        <f>AI769</f>
        <v>0</v>
      </c>
      <c r="AO769" s="112">
        <f>AQ769-AM769</f>
        <v>-223</v>
      </c>
      <c r="AP769" s="112">
        <f>AR769-AN769</f>
        <v>0</v>
      </c>
      <c r="AQ769" s="112">
        <v>11171</v>
      </c>
      <c r="AR769" s="112"/>
      <c r="AS769" s="136"/>
      <c r="AT769" s="112">
        <v>11171</v>
      </c>
      <c r="AU769" s="112"/>
      <c r="AV769" s="136"/>
      <c r="AW769" s="108">
        <f>AT769+AV769</f>
        <v>11171</v>
      </c>
      <c r="AX769" s="112">
        <f t="shared" si="791"/>
        <v>0</v>
      </c>
      <c r="AY769" s="137"/>
      <c r="AZ769" s="137"/>
      <c r="BA769" s="137"/>
      <c r="BB769" s="112">
        <f>AW769+AY769+AZ769+BA769</f>
        <v>11171</v>
      </c>
      <c r="BC769" s="109">
        <f>AX769+AY769</f>
        <v>0</v>
      </c>
    </row>
    <row r="770" spans="1:55" s="2" customFormat="1" ht="33.75" hidden="1">
      <c r="A770" s="120"/>
      <c r="B770" s="133" t="s">
        <v>53</v>
      </c>
      <c r="C770" s="106" t="s">
        <v>349</v>
      </c>
      <c r="D770" s="106" t="s">
        <v>323</v>
      </c>
      <c r="E770" s="164" t="s">
        <v>52</v>
      </c>
      <c r="F770" s="106"/>
      <c r="G770" s="108">
        <f aca="true" t="shared" si="797" ref="G770:AJ770">G771</f>
        <v>23259</v>
      </c>
      <c r="H770" s="108">
        <f t="shared" si="797"/>
        <v>23259</v>
      </c>
      <c r="I770" s="108">
        <f t="shared" si="797"/>
        <v>0</v>
      </c>
      <c r="J770" s="108">
        <f t="shared" si="797"/>
        <v>43245</v>
      </c>
      <c r="K770" s="108">
        <f t="shared" si="797"/>
        <v>43245</v>
      </c>
      <c r="L770" s="108">
        <f t="shared" si="797"/>
        <v>0</v>
      </c>
      <c r="M770" s="108"/>
      <c r="N770" s="108">
        <f t="shared" si="797"/>
        <v>46297</v>
      </c>
      <c r="O770" s="108">
        <f t="shared" si="797"/>
        <v>0</v>
      </c>
      <c r="P770" s="108">
        <f t="shared" si="797"/>
        <v>0</v>
      </c>
      <c r="Q770" s="108">
        <f t="shared" si="797"/>
        <v>46297</v>
      </c>
      <c r="R770" s="108">
        <f t="shared" si="797"/>
        <v>0</v>
      </c>
      <c r="S770" s="108">
        <f t="shared" si="797"/>
        <v>-46297</v>
      </c>
      <c r="T770" s="108">
        <f t="shared" si="797"/>
        <v>0</v>
      </c>
      <c r="U770" s="108">
        <f t="shared" si="797"/>
        <v>0</v>
      </c>
      <c r="V770" s="108">
        <f t="shared" si="797"/>
        <v>0</v>
      </c>
      <c r="W770" s="108">
        <f t="shared" si="797"/>
        <v>0</v>
      </c>
      <c r="X770" s="108">
        <f t="shared" si="797"/>
        <v>0</v>
      </c>
      <c r="Y770" s="108">
        <f t="shared" si="797"/>
        <v>0</v>
      </c>
      <c r="Z770" s="108">
        <f t="shared" si="797"/>
        <v>0</v>
      </c>
      <c r="AA770" s="108">
        <f t="shared" si="797"/>
        <v>0</v>
      </c>
      <c r="AB770" s="108">
        <f t="shared" si="797"/>
        <v>0</v>
      </c>
      <c r="AC770" s="108">
        <f t="shared" si="797"/>
        <v>0</v>
      </c>
      <c r="AD770" s="108">
        <f t="shared" si="797"/>
        <v>0</v>
      </c>
      <c r="AE770" s="108">
        <f t="shared" si="797"/>
        <v>0</v>
      </c>
      <c r="AF770" s="108"/>
      <c r="AG770" s="108">
        <f t="shared" si="797"/>
        <v>0</v>
      </c>
      <c r="AH770" s="108">
        <f t="shared" si="797"/>
        <v>0</v>
      </c>
      <c r="AI770" s="108"/>
      <c r="AJ770" s="108">
        <f t="shared" si="797"/>
        <v>0</v>
      </c>
      <c r="AK770" s="136"/>
      <c r="AL770" s="136"/>
      <c r="AM770" s="153"/>
      <c r="AN770" s="153"/>
      <c r="AO770" s="170"/>
      <c r="AP770" s="170"/>
      <c r="AQ770" s="170"/>
      <c r="AR770" s="170"/>
      <c r="AS770" s="136"/>
      <c r="AT770" s="170"/>
      <c r="AU770" s="170"/>
      <c r="AV770" s="136"/>
      <c r="AW770" s="136"/>
      <c r="AX770" s="112">
        <f t="shared" si="791"/>
        <v>0</v>
      </c>
      <c r="AY770" s="137"/>
      <c r="AZ770" s="137"/>
      <c r="BA770" s="137"/>
      <c r="BB770" s="124"/>
      <c r="BC770" s="137"/>
    </row>
    <row r="771" spans="1:55" s="2" customFormat="1" ht="99.75" hidden="1">
      <c r="A771" s="120"/>
      <c r="B771" s="133" t="s">
        <v>55</v>
      </c>
      <c r="C771" s="106" t="s">
        <v>349</v>
      </c>
      <c r="D771" s="106" t="s">
        <v>323</v>
      </c>
      <c r="E771" s="164" t="s">
        <v>52</v>
      </c>
      <c r="F771" s="106" t="s">
        <v>344</v>
      </c>
      <c r="G771" s="108">
        <f>H771</f>
        <v>23259</v>
      </c>
      <c r="H771" s="108">
        <v>23259</v>
      </c>
      <c r="I771" s="108"/>
      <c r="J771" s="112">
        <v>43245</v>
      </c>
      <c r="K771" s="112">
        <v>43245</v>
      </c>
      <c r="L771" s="112"/>
      <c r="M771" s="112"/>
      <c r="N771" s="108">
        <v>46297</v>
      </c>
      <c r="O771" s="103"/>
      <c r="P771" s="112"/>
      <c r="Q771" s="112">
        <f>P771+N771</f>
        <v>46297</v>
      </c>
      <c r="R771" s="112">
        <f>O771</f>
        <v>0</v>
      </c>
      <c r="S771" s="112">
        <f>T771-Q771</f>
        <v>-46297</v>
      </c>
      <c r="T771" s="112"/>
      <c r="U771" s="112">
        <f>R771</f>
        <v>0</v>
      </c>
      <c r="V771" s="112"/>
      <c r="W771" s="112"/>
      <c r="X771" s="112"/>
      <c r="Y771" s="112"/>
      <c r="Z771" s="112"/>
      <c r="AA771" s="112"/>
      <c r="AB771" s="112"/>
      <c r="AC771" s="112"/>
      <c r="AD771" s="112"/>
      <c r="AE771" s="112"/>
      <c r="AF771" s="112"/>
      <c r="AG771" s="112"/>
      <c r="AH771" s="112"/>
      <c r="AI771" s="112"/>
      <c r="AJ771" s="112"/>
      <c r="AK771" s="136"/>
      <c r="AL771" s="136"/>
      <c r="AM771" s="153"/>
      <c r="AN771" s="153"/>
      <c r="AO771" s="170"/>
      <c r="AP771" s="170"/>
      <c r="AQ771" s="170"/>
      <c r="AR771" s="170"/>
      <c r="AS771" s="136"/>
      <c r="AT771" s="170"/>
      <c r="AU771" s="170"/>
      <c r="AV771" s="136"/>
      <c r="AW771" s="136"/>
      <c r="AX771" s="112">
        <f t="shared" si="791"/>
        <v>0</v>
      </c>
      <c r="AY771" s="137"/>
      <c r="AZ771" s="137"/>
      <c r="BA771" s="137"/>
      <c r="BB771" s="124"/>
      <c r="BC771" s="137"/>
    </row>
    <row r="772" spans="1:55" s="2" customFormat="1" ht="56.25">
      <c r="A772" s="120"/>
      <c r="B772" s="141" t="s">
        <v>403</v>
      </c>
      <c r="C772" s="100" t="s">
        <v>349</v>
      </c>
      <c r="D772" s="100" t="s">
        <v>349</v>
      </c>
      <c r="E772" s="101"/>
      <c r="F772" s="100"/>
      <c r="G772" s="102">
        <f aca="true" t="shared" si="798" ref="G772:W773">G773</f>
        <v>4617</v>
      </c>
      <c r="H772" s="102">
        <f t="shared" si="798"/>
        <v>4617</v>
      </c>
      <c r="I772" s="102">
        <f t="shared" si="798"/>
        <v>0</v>
      </c>
      <c r="J772" s="102">
        <f t="shared" si="798"/>
        <v>4296</v>
      </c>
      <c r="K772" s="102">
        <f t="shared" si="798"/>
        <v>8913</v>
      </c>
      <c r="L772" s="102">
        <f t="shared" si="798"/>
        <v>0</v>
      </c>
      <c r="M772" s="102"/>
      <c r="N772" s="102">
        <f t="shared" si="798"/>
        <v>9837</v>
      </c>
      <c r="O772" s="102">
        <f t="shared" si="798"/>
        <v>0</v>
      </c>
      <c r="P772" s="102">
        <f t="shared" si="798"/>
        <v>0</v>
      </c>
      <c r="Q772" s="102">
        <f t="shared" si="798"/>
        <v>9837</v>
      </c>
      <c r="R772" s="102">
        <f t="shared" si="798"/>
        <v>0</v>
      </c>
      <c r="S772" s="102">
        <f t="shared" si="798"/>
        <v>-2906</v>
      </c>
      <c r="T772" s="102">
        <f t="shared" si="798"/>
        <v>6931</v>
      </c>
      <c r="U772" s="102">
        <f t="shared" si="798"/>
        <v>0</v>
      </c>
      <c r="V772" s="102">
        <f t="shared" si="798"/>
        <v>6931</v>
      </c>
      <c r="W772" s="102">
        <f t="shared" si="798"/>
        <v>0</v>
      </c>
      <c r="X772" s="102">
        <f aca="true" t="shared" si="799" ref="W772:AM773">X773</f>
        <v>0</v>
      </c>
      <c r="Y772" s="102">
        <f t="shared" si="799"/>
        <v>6931</v>
      </c>
      <c r="Z772" s="102">
        <f t="shared" si="799"/>
        <v>6931</v>
      </c>
      <c r="AA772" s="102">
        <f t="shared" si="799"/>
        <v>0</v>
      </c>
      <c r="AB772" s="102">
        <f t="shared" si="799"/>
        <v>0</v>
      </c>
      <c r="AC772" s="102">
        <f t="shared" si="799"/>
        <v>6931</v>
      </c>
      <c r="AD772" s="102">
        <f t="shared" si="799"/>
        <v>6931</v>
      </c>
      <c r="AE772" s="102">
        <f t="shared" si="799"/>
        <v>0</v>
      </c>
      <c r="AF772" s="102"/>
      <c r="AG772" s="102">
        <f t="shared" si="799"/>
        <v>0</v>
      </c>
      <c r="AH772" s="102">
        <f t="shared" si="799"/>
        <v>6931</v>
      </c>
      <c r="AI772" s="102"/>
      <c r="AJ772" s="102">
        <f t="shared" si="799"/>
        <v>6931</v>
      </c>
      <c r="AK772" s="102">
        <f t="shared" si="799"/>
        <v>0</v>
      </c>
      <c r="AL772" s="102">
        <f t="shared" si="799"/>
        <v>0</v>
      </c>
      <c r="AM772" s="102">
        <f t="shared" si="799"/>
        <v>6931</v>
      </c>
      <c r="AN772" s="102">
        <f aca="true" t="shared" si="800" ref="AK772:AR773">AN773</f>
        <v>0</v>
      </c>
      <c r="AO772" s="102">
        <f t="shared" si="800"/>
        <v>5468</v>
      </c>
      <c r="AP772" s="102">
        <f t="shared" si="800"/>
        <v>0</v>
      </c>
      <c r="AQ772" s="102">
        <f t="shared" si="800"/>
        <v>12399</v>
      </c>
      <c r="AR772" s="102">
        <f t="shared" si="800"/>
        <v>0</v>
      </c>
      <c r="AS772" s="136"/>
      <c r="AT772" s="102">
        <f>AT773</f>
        <v>12399</v>
      </c>
      <c r="AU772" s="102">
        <f aca="true" t="shared" si="801" ref="AU772:BC773">AU773</f>
        <v>0</v>
      </c>
      <c r="AV772" s="102">
        <f t="shared" si="801"/>
        <v>0</v>
      </c>
      <c r="AW772" s="102">
        <f t="shared" si="801"/>
        <v>12399</v>
      </c>
      <c r="AX772" s="102">
        <f t="shared" si="801"/>
        <v>0</v>
      </c>
      <c r="AY772" s="102">
        <f t="shared" si="801"/>
        <v>0</v>
      </c>
      <c r="AZ772" s="102">
        <f t="shared" si="801"/>
        <v>0</v>
      </c>
      <c r="BA772" s="102">
        <f t="shared" si="801"/>
        <v>0</v>
      </c>
      <c r="BB772" s="102">
        <f t="shared" si="801"/>
        <v>12399</v>
      </c>
      <c r="BC772" s="102">
        <f t="shared" si="801"/>
        <v>0</v>
      </c>
    </row>
    <row r="773" spans="1:55" s="2" customFormat="1" ht="83.25">
      <c r="A773" s="98"/>
      <c r="B773" s="133" t="s">
        <v>325</v>
      </c>
      <c r="C773" s="106" t="s">
        <v>349</v>
      </c>
      <c r="D773" s="106" t="s">
        <v>349</v>
      </c>
      <c r="E773" s="111" t="s">
        <v>404</v>
      </c>
      <c r="F773" s="163"/>
      <c r="G773" s="108">
        <f t="shared" si="798"/>
        <v>4617</v>
      </c>
      <c r="H773" s="108">
        <f t="shared" si="798"/>
        <v>4617</v>
      </c>
      <c r="I773" s="108">
        <f t="shared" si="798"/>
        <v>0</v>
      </c>
      <c r="J773" s="108">
        <f t="shared" si="798"/>
        <v>4296</v>
      </c>
      <c r="K773" s="108">
        <f t="shared" si="798"/>
        <v>8913</v>
      </c>
      <c r="L773" s="108">
        <f t="shared" si="798"/>
        <v>0</v>
      </c>
      <c r="M773" s="108"/>
      <c r="N773" s="108">
        <f t="shared" si="798"/>
        <v>9837</v>
      </c>
      <c r="O773" s="108">
        <f t="shared" si="798"/>
        <v>0</v>
      </c>
      <c r="P773" s="108">
        <f t="shared" si="798"/>
        <v>0</v>
      </c>
      <c r="Q773" s="108">
        <f t="shared" si="798"/>
        <v>9837</v>
      </c>
      <c r="R773" s="108">
        <f t="shared" si="798"/>
        <v>0</v>
      </c>
      <c r="S773" s="108">
        <f t="shared" si="798"/>
        <v>-2906</v>
      </c>
      <c r="T773" s="108">
        <f t="shared" si="798"/>
        <v>6931</v>
      </c>
      <c r="U773" s="108">
        <f t="shared" si="798"/>
        <v>0</v>
      </c>
      <c r="V773" s="108">
        <f t="shared" si="798"/>
        <v>6931</v>
      </c>
      <c r="W773" s="108">
        <f t="shared" si="799"/>
        <v>0</v>
      </c>
      <c r="X773" s="108">
        <f t="shared" si="799"/>
        <v>0</v>
      </c>
      <c r="Y773" s="108">
        <f t="shared" si="799"/>
        <v>6931</v>
      </c>
      <c r="Z773" s="108">
        <f t="shared" si="799"/>
        <v>6931</v>
      </c>
      <c r="AA773" s="108">
        <f t="shared" si="799"/>
        <v>0</v>
      </c>
      <c r="AB773" s="108">
        <f t="shared" si="799"/>
        <v>0</v>
      </c>
      <c r="AC773" s="108">
        <f t="shared" si="799"/>
        <v>6931</v>
      </c>
      <c r="AD773" s="108">
        <f t="shared" si="799"/>
        <v>6931</v>
      </c>
      <c r="AE773" s="108">
        <f t="shared" si="799"/>
        <v>0</v>
      </c>
      <c r="AF773" s="108"/>
      <c r="AG773" s="108">
        <f t="shared" si="799"/>
        <v>0</v>
      </c>
      <c r="AH773" s="108">
        <f t="shared" si="799"/>
        <v>6931</v>
      </c>
      <c r="AI773" s="108"/>
      <c r="AJ773" s="108">
        <f t="shared" si="799"/>
        <v>6931</v>
      </c>
      <c r="AK773" s="108">
        <f t="shared" si="800"/>
        <v>0</v>
      </c>
      <c r="AL773" s="108">
        <f t="shared" si="800"/>
        <v>0</v>
      </c>
      <c r="AM773" s="108">
        <f t="shared" si="800"/>
        <v>6931</v>
      </c>
      <c r="AN773" s="108">
        <f t="shared" si="800"/>
        <v>0</v>
      </c>
      <c r="AO773" s="108">
        <f t="shared" si="800"/>
        <v>5468</v>
      </c>
      <c r="AP773" s="108">
        <f t="shared" si="800"/>
        <v>0</v>
      </c>
      <c r="AQ773" s="108">
        <f t="shared" si="800"/>
        <v>12399</v>
      </c>
      <c r="AR773" s="108">
        <f t="shared" si="800"/>
        <v>0</v>
      </c>
      <c r="AS773" s="136"/>
      <c r="AT773" s="108">
        <f>AT774</f>
        <v>12399</v>
      </c>
      <c r="AU773" s="108">
        <f t="shared" si="801"/>
        <v>0</v>
      </c>
      <c r="AV773" s="108">
        <f t="shared" si="801"/>
        <v>0</v>
      </c>
      <c r="AW773" s="108">
        <f t="shared" si="801"/>
        <v>12399</v>
      </c>
      <c r="AX773" s="108">
        <f t="shared" si="801"/>
        <v>0</v>
      </c>
      <c r="AY773" s="108">
        <f t="shared" si="801"/>
        <v>0</v>
      </c>
      <c r="AZ773" s="108">
        <f t="shared" si="801"/>
        <v>0</v>
      </c>
      <c r="BA773" s="108">
        <f t="shared" si="801"/>
        <v>0</v>
      </c>
      <c r="BB773" s="108">
        <f t="shared" si="801"/>
        <v>12399</v>
      </c>
      <c r="BC773" s="108">
        <f t="shared" si="801"/>
        <v>0</v>
      </c>
    </row>
    <row r="774" spans="1:55" s="2" customFormat="1" ht="33.75">
      <c r="A774" s="120"/>
      <c r="B774" s="133" t="s">
        <v>328</v>
      </c>
      <c r="C774" s="106" t="s">
        <v>349</v>
      </c>
      <c r="D774" s="106" t="s">
        <v>349</v>
      </c>
      <c r="E774" s="111" t="s">
        <v>405</v>
      </c>
      <c r="F774" s="106" t="s">
        <v>329</v>
      </c>
      <c r="G774" s="108">
        <f>H774+I774</f>
        <v>4617</v>
      </c>
      <c r="H774" s="108">
        <v>4617</v>
      </c>
      <c r="I774" s="108"/>
      <c r="J774" s="112">
        <f>K774-G774</f>
        <v>4296</v>
      </c>
      <c r="K774" s="112">
        <v>8913</v>
      </c>
      <c r="L774" s="112"/>
      <c r="M774" s="112"/>
      <c r="N774" s="108">
        <v>9837</v>
      </c>
      <c r="O774" s="103"/>
      <c r="P774" s="112"/>
      <c r="Q774" s="112">
        <f>P774+N774</f>
        <v>9837</v>
      </c>
      <c r="R774" s="112">
        <f>O774</f>
        <v>0</v>
      </c>
      <c r="S774" s="112">
        <f>T774-Q774</f>
        <v>-2906</v>
      </c>
      <c r="T774" s="112">
        <v>6931</v>
      </c>
      <c r="U774" s="112">
        <f>R774</f>
        <v>0</v>
      </c>
      <c r="V774" s="112">
        <v>6931</v>
      </c>
      <c r="W774" s="112"/>
      <c r="X774" s="112"/>
      <c r="Y774" s="112">
        <f>W774+T774</f>
        <v>6931</v>
      </c>
      <c r="Z774" s="112">
        <f>X774+V774</f>
        <v>6931</v>
      </c>
      <c r="AA774" s="112"/>
      <c r="AB774" s="112"/>
      <c r="AC774" s="112">
        <f>AA774+Y774</f>
        <v>6931</v>
      </c>
      <c r="AD774" s="112">
        <f>AB774+Z774</f>
        <v>6931</v>
      </c>
      <c r="AE774" s="112"/>
      <c r="AF774" s="112"/>
      <c r="AG774" s="112"/>
      <c r="AH774" s="112">
        <f>AE774+AC774</f>
        <v>6931</v>
      </c>
      <c r="AI774" s="112"/>
      <c r="AJ774" s="112">
        <f>AG774+AD774</f>
        <v>6931</v>
      </c>
      <c r="AK774" s="136"/>
      <c r="AL774" s="136"/>
      <c r="AM774" s="112">
        <f>AK774+AH774</f>
        <v>6931</v>
      </c>
      <c r="AN774" s="112">
        <f>AI774</f>
        <v>0</v>
      </c>
      <c r="AO774" s="112">
        <f>AQ774-AM774</f>
        <v>5468</v>
      </c>
      <c r="AP774" s="112">
        <f>AR774-AN774</f>
        <v>0</v>
      </c>
      <c r="AQ774" s="112">
        <v>12399</v>
      </c>
      <c r="AR774" s="112"/>
      <c r="AS774" s="136"/>
      <c r="AT774" s="112">
        <v>12399</v>
      </c>
      <c r="AU774" s="112"/>
      <c r="AV774" s="136"/>
      <c r="AW774" s="108">
        <f>AT774+AV774</f>
        <v>12399</v>
      </c>
      <c r="AX774" s="112">
        <f t="shared" si="791"/>
        <v>0</v>
      </c>
      <c r="AY774" s="137"/>
      <c r="AZ774" s="137"/>
      <c r="BA774" s="137"/>
      <c r="BB774" s="112">
        <f>AW774+AY774+AZ774+BA774</f>
        <v>12399</v>
      </c>
      <c r="BC774" s="109">
        <f>AX774+AY774</f>
        <v>0</v>
      </c>
    </row>
    <row r="775" spans="1:55" s="2" customFormat="1" ht="37.5">
      <c r="A775" s="120"/>
      <c r="B775" s="141" t="s">
        <v>193</v>
      </c>
      <c r="C775" s="100" t="s">
        <v>348</v>
      </c>
      <c r="D775" s="100" t="s">
        <v>322</v>
      </c>
      <c r="E775" s="101"/>
      <c r="F775" s="100"/>
      <c r="G775" s="108"/>
      <c r="H775" s="108"/>
      <c r="I775" s="108"/>
      <c r="J775" s="112"/>
      <c r="K775" s="112"/>
      <c r="L775" s="112"/>
      <c r="M775" s="112"/>
      <c r="N775" s="108"/>
      <c r="O775" s="103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  <c r="AC775" s="112"/>
      <c r="AD775" s="112"/>
      <c r="AE775" s="112"/>
      <c r="AF775" s="112"/>
      <c r="AG775" s="112"/>
      <c r="AH775" s="112"/>
      <c r="AI775" s="112"/>
      <c r="AJ775" s="112"/>
      <c r="AK775" s="136"/>
      <c r="AL775" s="136"/>
      <c r="AM775" s="112"/>
      <c r="AN775" s="112"/>
      <c r="AO775" s="116">
        <f>AO776</f>
        <v>400</v>
      </c>
      <c r="AP775" s="116">
        <f aca="true" t="shared" si="802" ref="AP775:AR776">AP776</f>
        <v>0</v>
      </c>
      <c r="AQ775" s="116">
        <f t="shared" si="802"/>
        <v>400</v>
      </c>
      <c r="AR775" s="96">
        <f t="shared" si="802"/>
        <v>0</v>
      </c>
      <c r="AS775" s="136"/>
      <c r="AT775" s="116">
        <f>AT776</f>
        <v>400</v>
      </c>
      <c r="AU775" s="116">
        <f aca="true" t="shared" si="803" ref="AU775:BC776">AU776</f>
        <v>0</v>
      </c>
      <c r="AV775" s="116">
        <f t="shared" si="803"/>
        <v>0</v>
      </c>
      <c r="AW775" s="116">
        <f t="shared" si="803"/>
        <v>400</v>
      </c>
      <c r="AX775" s="116">
        <f t="shared" si="803"/>
        <v>0</v>
      </c>
      <c r="AY775" s="116">
        <f t="shared" si="803"/>
        <v>0</v>
      </c>
      <c r="AZ775" s="116">
        <f t="shared" si="803"/>
        <v>0</v>
      </c>
      <c r="BA775" s="116">
        <f t="shared" si="803"/>
        <v>0</v>
      </c>
      <c r="BB775" s="116">
        <f t="shared" si="803"/>
        <v>400</v>
      </c>
      <c r="BC775" s="116">
        <f t="shared" si="803"/>
        <v>0</v>
      </c>
    </row>
    <row r="776" spans="1:55" s="2" customFormat="1" ht="33.75">
      <c r="A776" s="120"/>
      <c r="B776" s="133" t="s">
        <v>390</v>
      </c>
      <c r="C776" s="106" t="s">
        <v>348</v>
      </c>
      <c r="D776" s="106" t="s">
        <v>322</v>
      </c>
      <c r="E776" s="111" t="s">
        <v>424</v>
      </c>
      <c r="F776" s="106"/>
      <c r="G776" s="108"/>
      <c r="H776" s="108"/>
      <c r="I776" s="108"/>
      <c r="J776" s="112"/>
      <c r="K776" s="112"/>
      <c r="L776" s="112"/>
      <c r="M776" s="112"/>
      <c r="N776" s="108"/>
      <c r="O776" s="103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  <c r="AC776" s="112"/>
      <c r="AD776" s="112"/>
      <c r="AE776" s="112"/>
      <c r="AF776" s="112"/>
      <c r="AG776" s="112"/>
      <c r="AH776" s="112"/>
      <c r="AI776" s="112"/>
      <c r="AJ776" s="112"/>
      <c r="AK776" s="136"/>
      <c r="AL776" s="136"/>
      <c r="AM776" s="112"/>
      <c r="AN776" s="112"/>
      <c r="AO776" s="112">
        <f>AO777</f>
        <v>400</v>
      </c>
      <c r="AP776" s="112">
        <f t="shared" si="802"/>
        <v>0</v>
      </c>
      <c r="AQ776" s="112">
        <f t="shared" si="802"/>
        <v>400</v>
      </c>
      <c r="AR776" s="112">
        <f t="shared" si="802"/>
        <v>0</v>
      </c>
      <c r="AS776" s="136"/>
      <c r="AT776" s="112">
        <f>AT777</f>
        <v>400</v>
      </c>
      <c r="AU776" s="112">
        <f t="shared" si="803"/>
        <v>0</v>
      </c>
      <c r="AV776" s="112">
        <f t="shared" si="803"/>
        <v>0</v>
      </c>
      <c r="AW776" s="112">
        <f t="shared" si="803"/>
        <v>400</v>
      </c>
      <c r="AX776" s="112">
        <f t="shared" si="803"/>
        <v>0</v>
      </c>
      <c r="AY776" s="112">
        <f t="shared" si="803"/>
        <v>0</v>
      </c>
      <c r="AZ776" s="112">
        <f t="shared" si="803"/>
        <v>0</v>
      </c>
      <c r="BA776" s="112">
        <f t="shared" si="803"/>
        <v>0</v>
      </c>
      <c r="BB776" s="112">
        <f t="shared" si="803"/>
        <v>400</v>
      </c>
      <c r="BC776" s="112">
        <f t="shared" si="803"/>
        <v>0</v>
      </c>
    </row>
    <row r="777" spans="1:55" s="2" customFormat="1" ht="66.75">
      <c r="A777" s="120"/>
      <c r="B777" s="133" t="s">
        <v>332</v>
      </c>
      <c r="C777" s="106" t="s">
        <v>348</v>
      </c>
      <c r="D777" s="106" t="s">
        <v>322</v>
      </c>
      <c r="E777" s="111" t="s">
        <v>424</v>
      </c>
      <c r="F777" s="106" t="s">
        <v>333</v>
      </c>
      <c r="G777" s="108"/>
      <c r="H777" s="108"/>
      <c r="I777" s="108"/>
      <c r="J777" s="112"/>
      <c r="K777" s="112"/>
      <c r="L777" s="112"/>
      <c r="M777" s="112"/>
      <c r="N777" s="108"/>
      <c r="O777" s="103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2"/>
      <c r="AD777" s="112"/>
      <c r="AE777" s="112"/>
      <c r="AF777" s="112"/>
      <c r="AG777" s="112"/>
      <c r="AH777" s="112"/>
      <c r="AI777" s="112"/>
      <c r="AJ777" s="112"/>
      <c r="AK777" s="136"/>
      <c r="AL777" s="136"/>
      <c r="AM777" s="112"/>
      <c r="AN777" s="112"/>
      <c r="AO777" s="112">
        <f>AQ777-AM777</f>
        <v>400</v>
      </c>
      <c r="AP777" s="112">
        <f>AR777-AN777</f>
        <v>0</v>
      </c>
      <c r="AQ777" s="112">
        <v>400</v>
      </c>
      <c r="AR777" s="112"/>
      <c r="AS777" s="136"/>
      <c r="AT777" s="112">
        <v>400</v>
      </c>
      <c r="AU777" s="112"/>
      <c r="AV777" s="136"/>
      <c r="AW777" s="108">
        <f>AT777+AV777</f>
        <v>400</v>
      </c>
      <c r="AX777" s="112">
        <f t="shared" si="791"/>
        <v>0</v>
      </c>
      <c r="AY777" s="137"/>
      <c r="AZ777" s="137"/>
      <c r="BA777" s="137"/>
      <c r="BB777" s="112">
        <f>AW777+AY777+AZ777+BA777</f>
        <v>400</v>
      </c>
      <c r="BC777" s="109">
        <f>AX777+AY777</f>
        <v>0</v>
      </c>
    </row>
    <row r="778" spans="1:55" s="2" customFormat="1" ht="37.5">
      <c r="A778" s="98"/>
      <c r="B778" s="99" t="s">
        <v>389</v>
      </c>
      <c r="C778" s="100" t="s">
        <v>348</v>
      </c>
      <c r="D778" s="100" t="s">
        <v>349</v>
      </c>
      <c r="E778" s="101"/>
      <c r="F778" s="100"/>
      <c r="G778" s="116">
        <f aca="true" t="shared" si="804" ref="G778:W779">G779</f>
        <v>11448</v>
      </c>
      <c r="H778" s="116">
        <f t="shared" si="804"/>
        <v>11448</v>
      </c>
      <c r="I778" s="116">
        <f t="shared" si="804"/>
        <v>0</v>
      </c>
      <c r="J778" s="116">
        <f t="shared" si="804"/>
        <v>10380</v>
      </c>
      <c r="K778" s="116">
        <f t="shared" si="804"/>
        <v>21828</v>
      </c>
      <c r="L778" s="116">
        <f t="shared" si="804"/>
        <v>0</v>
      </c>
      <c r="M778" s="116"/>
      <c r="N778" s="116">
        <f t="shared" si="804"/>
        <v>23378</v>
      </c>
      <c r="O778" s="116">
        <f t="shared" si="804"/>
        <v>0</v>
      </c>
      <c r="P778" s="116">
        <f t="shared" si="804"/>
        <v>0</v>
      </c>
      <c r="Q778" s="116">
        <f t="shared" si="804"/>
        <v>23378</v>
      </c>
      <c r="R778" s="116">
        <f t="shared" si="804"/>
        <v>0</v>
      </c>
      <c r="S778" s="116">
        <f aca="true" t="shared" si="805" ref="S778:Z778">S779+S781</f>
        <v>-16033</v>
      </c>
      <c r="T778" s="116">
        <f t="shared" si="805"/>
        <v>7345</v>
      </c>
      <c r="U778" s="116">
        <f t="shared" si="805"/>
        <v>0</v>
      </c>
      <c r="V778" s="116">
        <f t="shared" si="805"/>
        <v>7345</v>
      </c>
      <c r="W778" s="116">
        <f t="shared" si="805"/>
        <v>0</v>
      </c>
      <c r="X778" s="116">
        <f t="shared" si="805"/>
        <v>0</v>
      </c>
      <c r="Y778" s="116">
        <f t="shared" si="805"/>
        <v>7345</v>
      </c>
      <c r="Z778" s="116">
        <f t="shared" si="805"/>
        <v>7345</v>
      </c>
      <c r="AA778" s="116">
        <f aca="true" t="shared" si="806" ref="AA778:AJ778">AA779+AA781</f>
        <v>0</v>
      </c>
      <c r="AB778" s="116">
        <f t="shared" si="806"/>
        <v>0</v>
      </c>
      <c r="AC778" s="116">
        <f t="shared" si="806"/>
        <v>7345</v>
      </c>
      <c r="AD778" s="116">
        <f t="shared" si="806"/>
        <v>7345</v>
      </c>
      <c r="AE778" s="116">
        <f t="shared" si="806"/>
        <v>0</v>
      </c>
      <c r="AF778" s="116"/>
      <c r="AG778" s="116">
        <f t="shared" si="806"/>
        <v>0</v>
      </c>
      <c r="AH778" s="116">
        <f t="shared" si="806"/>
        <v>7345</v>
      </c>
      <c r="AI778" s="116"/>
      <c r="AJ778" s="116">
        <f t="shared" si="806"/>
        <v>7345</v>
      </c>
      <c r="AK778" s="116">
        <f aca="true" t="shared" si="807" ref="AK778:AR778">AK779+AK781</f>
        <v>0</v>
      </c>
      <c r="AL778" s="116">
        <f t="shared" si="807"/>
        <v>0</v>
      </c>
      <c r="AM778" s="116">
        <f t="shared" si="807"/>
        <v>7345</v>
      </c>
      <c r="AN778" s="116">
        <f t="shared" si="807"/>
        <v>0</v>
      </c>
      <c r="AO778" s="116">
        <f t="shared" si="807"/>
        <v>-3096</v>
      </c>
      <c r="AP778" s="116">
        <f t="shared" si="807"/>
        <v>0</v>
      </c>
      <c r="AQ778" s="116">
        <f t="shared" si="807"/>
        <v>4249</v>
      </c>
      <c r="AR778" s="116">
        <f t="shared" si="807"/>
        <v>0</v>
      </c>
      <c r="AS778" s="136"/>
      <c r="AT778" s="116">
        <f aca="true" t="shared" si="808" ref="AT778:BC778">AT779+AT781</f>
        <v>4249</v>
      </c>
      <c r="AU778" s="116">
        <f t="shared" si="808"/>
        <v>0</v>
      </c>
      <c r="AV778" s="116">
        <f t="shared" si="808"/>
        <v>0</v>
      </c>
      <c r="AW778" s="116">
        <f t="shared" si="808"/>
        <v>4249</v>
      </c>
      <c r="AX778" s="116">
        <f t="shared" si="808"/>
        <v>0</v>
      </c>
      <c r="AY778" s="116">
        <f t="shared" si="808"/>
        <v>0</v>
      </c>
      <c r="AZ778" s="116">
        <f t="shared" si="808"/>
        <v>0</v>
      </c>
      <c r="BA778" s="116">
        <f t="shared" si="808"/>
        <v>0</v>
      </c>
      <c r="BB778" s="116">
        <f t="shared" si="808"/>
        <v>4249</v>
      </c>
      <c r="BC778" s="116">
        <f t="shared" si="808"/>
        <v>0</v>
      </c>
    </row>
    <row r="779" spans="1:55" ht="33" hidden="1">
      <c r="A779" s="104"/>
      <c r="B779" s="105" t="s">
        <v>390</v>
      </c>
      <c r="C779" s="106" t="s">
        <v>348</v>
      </c>
      <c r="D779" s="106" t="s">
        <v>349</v>
      </c>
      <c r="E779" s="111" t="s">
        <v>424</v>
      </c>
      <c r="F779" s="106"/>
      <c r="G779" s="112">
        <f t="shared" si="804"/>
        <v>11448</v>
      </c>
      <c r="H779" s="112">
        <f t="shared" si="804"/>
        <v>11448</v>
      </c>
      <c r="I779" s="112">
        <f t="shared" si="804"/>
        <v>0</v>
      </c>
      <c r="J779" s="112">
        <f t="shared" si="804"/>
        <v>10380</v>
      </c>
      <c r="K779" s="112">
        <f t="shared" si="804"/>
        <v>21828</v>
      </c>
      <c r="L779" s="112">
        <f t="shared" si="804"/>
        <v>0</v>
      </c>
      <c r="M779" s="112"/>
      <c r="N779" s="112">
        <f t="shared" si="804"/>
        <v>23378</v>
      </c>
      <c r="O779" s="112">
        <f t="shared" si="804"/>
        <v>0</v>
      </c>
      <c r="P779" s="112">
        <f t="shared" si="804"/>
        <v>0</v>
      </c>
      <c r="Q779" s="112">
        <f t="shared" si="804"/>
        <v>23378</v>
      </c>
      <c r="R779" s="112">
        <f t="shared" si="804"/>
        <v>0</v>
      </c>
      <c r="S779" s="112">
        <f t="shared" si="804"/>
        <v>-23378</v>
      </c>
      <c r="T779" s="112">
        <f t="shared" si="804"/>
        <v>0</v>
      </c>
      <c r="U779" s="112">
        <f t="shared" si="804"/>
        <v>0</v>
      </c>
      <c r="V779" s="112">
        <f t="shared" si="804"/>
        <v>0</v>
      </c>
      <c r="W779" s="112">
        <f t="shared" si="804"/>
        <v>0</v>
      </c>
      <c r="X779" s="112">
        <f aca="true" t="shared" si="809" ref="X779:AR779">X780</f>
        <v>0</v>
      </c>
      <c r="Y779" s="112">
        <f t="shared" si="809"/>
        <v>0</v>
      </c>
      <c r="Z779" s="112">
        <f t="shared" si="809"/>
        <v>0</v>
      </c>
      <c r="AA779" s="112">
        <f t="shared" si="809"/>
        <v>0</v>
      </c>
      <c r="AB779" s="112">
        <f t="shared" si="809"/>
        <v>0</v>
      </c>
      <c r="AC779" s="112">
        <f t="shared" si="809"/>
        <v>0</v>
      </c>
      <c r="AD779" s="112">
        <f t="shared" si="809"/>
        <v>0</v>
      </c>
      <c r="AE779" s="112">
        <f t="shared" si="809"/>
        <v>0</v>
      </c>
      <c r="AF779" s="112"/>
      <c r="AG779" s="112">
        <f t="shared" si="809"/>
        <v>0</v>
      </c>
      <c r="AH779" s="112">
        <f t="shared" si="809"/>
        <v>0</v>
      </c>
      <c r="AI779" s="112"/>
      <c r="AJ779" s="112">
        <f t="shared" si="809"/>
        <v>0</v>
      </c>
      <c r="AK779" s="112">
        <f t="shared" si="809"/>
        <v>0</v>
      </c>
      <c r="AL779" s="112">
        <f t="shared" si="809"/>
        <v>0</v>
      </c>
      <c r="AM779" s="112">
        <f t="shared" si="809"/>
        <v>0</v>
      </c>
      <c r="AN779" s="112">
        <f t="shared" si="809"/>
        <v>0</v>
      </c>
      <c r="AO779" s="112">
        <f t="shared" si="809"/>
        <v>0</v>
      </c>
      <c r="AP779" s="112">
        <f t="shared" si="809"/>
        <v>0</v>
      </c>
      <c r="AQ779" s="112">
        <f t="shared" si="809"/>
        <v>0</v>
      </c>
      <c r="AR779" s="112">
        <f t="shared" si="809"/>
        <v>0</v>
      </c>
      <c r="AS779" s="113"/>
      <c r="AT779" s="112">
        <f aca="true" t="shared" si="810" ref="AT779:BC779">AT780</f>
        <v>0</v>
      </c>
      <c r="AU779" s="112">
        <f t="shared" si="810"/>
        <v>0</v>
      </c>
      <c r="AV779" s="112">
        <f t="shared" si="810"/>
        <v>0</v>
      </c>
      <c r="AW779" s="112">
        <f t="shared" si="810"/>
        <v>0</v>
      </c>
      <c r="AX779" s="112">
        <f t="shared" si="810"/>
        <v>0</v>
      </c>
      <c r="AY779" s="112">
        <f t="shared" si="810"/>
        <v>0</v>
      </c>
      <c r="AZ779" s="112">
        <f t="shared" si="810"/>
        <v>0</v>
      </c>
      <c r="BA779" s="112">
        <f t="shared" si="810"/>
        <v>0</v>
      </c>
      <c r="BB779" s="112">
        <f t="shared" si="810"/>
        <v>0</v>
      </c>
      <c r="BC779" s="112">
        <f t="shared" si="810"/>
        <v>0</v>
      </c>
    </row>
    <row r="780" spans="1:55" ht="66" hidden="1">
      <c r="A780" s="104"/>
      <c r="B780" s="105" t="s">
        <v>332</v>
      </c>
      <c r="C780" s="106" t="s">
        <v>348</v>
      </c>
      <c r="D780" s="106" t="s">
        <v>349</v>
      </c>
      <c r="E780" s="111" t="s">
        <v>424</v>
      </c>
      <c r="F780" s="106" t="s">
        <v>333</v>
      </c>
      <c r="G780" s="112">
        <f>H780+I780</f>
        <v>11448</v>
      </c>
      <c r="H780" s="112">
        <v>11448</v>
      </c>
      <c r="I780" s="112"/>
      <c r="J780" s="112">
        <f>K780-G780</f>
        <v>10380</v>
      </c>
      <c r="K780" s="112">
        <v>21828</v>
      </c>
      <c r="L780" s="112"/>
      <c r="M780" s="112"/>
      <c r="N780" s="112">
        <v>23378</v>
      </c>
      <c r="O780" s="109"/>
      <c r="P780" s="112"/>
      <c r="Q780" s="112">
        <f>P780+N780</f>
        <v>23378</v>
      </c>
      <c r="R780" s="112">
        <f>O780</f>
        <v>0</v>
      </c>
      <c r="S780" s="112">
        <f>T780-Q780</f>
        <v>-23378</v>
      </c>
      <c r="T780" s="112"/>
      <c r="U780" s="112">
        <f>R780</f>
        <v>0</v>
      </c>
      <c r="V780" s="112"/>
      <c r="W780" s="112"/>
      <c r="X780" s="112"/>
      <c r="Y780" s="112"/>
      <c r="Z780" s="112"/>
      <c r="AA780" s="112"/>
      <c r="AB780" s="112"/>
      <c r="AC780" s="112"/>
      <c r="AD780" s="112"/>
      <c r="AE780" s="112"/>
      <c r="AF780" s="112"/>
      <c r="AG780" s="112"/>
      <c r="AH780" s="112"/>
      <c r="AI780" s="112"/>
      <c r="AJ780" s="112"/>
      <c r="AK780" s="112"/>
      <c r="AL780" s="112"/>
      <c r="AM780" s="112"/>
      <c r="AN780" s="112"/>
      <c r="AO780" s="112"/>
      <c r="AP780" s="112"/>
      <c r="AQ780" s="112"/>
      <c r="AR780" s="112"/>
      <c r="AS780" s="113"/>
      <c r="AT780" s="112"/>
      <c r="AU780" s="112"/>
      <c r="AV780" s="112"/>
      <c r="AW780" s="112"/>
      <c r="AX780" s="112"/>
      <c r="AY780" s="112"/>
      <c r="AZ780" s="112"/>
      <c r="BA780" s="112"/>
      <c r="BB780" s="112"/>
      <c r="BC780" s="112"/>
    </row>
    <row r="781" spans="1:55" s="10" customFormat="1" ht="33">
      <c r="A781" s="189"/>
      <c r="B781" s="154" t="s">
        <v>373</v>
      </c>
      <c r="C781" s="106" t="s">
        <v>348</v>
      </c>
      <c r="D781" s="106" t="s">
        <v>349</v>
      </c>
      <c r="E781" s="106" t="s">
        <v>411</v>
      </c>
      <c r="F781" s="106"/>
      <c r="G781" s="112"/>
      <c r="H781" s="112"/>
      <c r="I781" s="112"/>
      <c r="J781" s="112"/>
      <c r="K781" s="112"/>
      <c r="L781" s="112"/>
      <c r="M781" s="112"/>
      <c r="N781" s="112"/>
      <c r="O781" s="109"/>
      <c r="P781" s="112"/>
      <c r="Q781" s="112"/>
      <c r="R781" s="112"/>
      <c r="S781" s="112">
        <f aca="true" t="shared" si="811" ref="S781:Z781">S782+S783</f>
        <v>7345</v>
      </c>
      <c r="T781" s="112">
        <f t="shared" si="811"/>
        <v>7345</v>
      </c>
      <c r="U781" s="112">
        <f t="shared" si="811"/>
        <v>0</v>
      </c>
      <c r="V781" s="112">
        <f t="shared" si="811"/>
        <v>7345</v>
      </c>
      <c r="W781" s="112">
        <f t="shared" si="811"/>
        <v>0</v>
      </c>
      <c r="X781" s="112">
        <f t="shared" si="811"/>
        <v>0</v>
      </c>
      <c r="Y781" s="112">
        <f t="shared" si="811"/>
        <v>7345</v>
      </c>
      <c r="Z781" s="112">
        <f t="shared" si="811"/>
        <v>7345</v>
      </c>
      <c r="AA781" s="112">
        <f aca="true" t="shared" si="812" ref="AA781:AJ781">AA782+AA783</f>
        <v>0</v>
      </c>
      <c r="AB781" s="112">
        <f t="shared" si="812"/>
        <v>0</v>
      </c>
      <c r="AC781" s="112">
        <f t="shared" si="812"/>
        <v>7345</v>
      </c>
      <c r="AD781" s="112">
        <f t="shared" si="812"/>
        <v>7345</v>
      </c>
      <c r="AE781" s="112">
        <f t="shared" si="812"/>
        <v>0</v>
      </c>
      <c r="AF781" s="112"/>
      <c r="AG781" s="112">
        <f t="shared" si="812"/>
        <v>0</v>
      </c>
      <c r="AH781" s="112">
        <f t="shared" si="812"/>
        <v>7345</v>
      </c>
      <c r="AI781" s="112"/>
      <c r="AJ781" s="112">
        <f t="shared" si="812"/>
        <v>7345</v>
      </c>
      <c r="AK781" s="112">
        <f aca="true" t="shared" si="813" ref="AK781:AR781">AK782+AK783</f>
        <v>0</v>
      </c>
      <c r="AL781" s="112">
        <f t="shared" si="813"/>
        <v>0</v>
      </c>
      <c r="AM781" s="112">
        <f t="shared" si="813"/>
        <v>7345</v>
      </c>
      <c r="AN781" s="112">
        <f t="shared" si="813"/>
        <v>0</v>
      </c>
      <c r="AO781" s="112">
        <f t="shared" si="813"/>
        <v>-3096</v>
      </c>
      <c r="AP781" s="112">
        <f t="shared" si="813"/>
        <v>0</v>
      </c>
      <c r="AQ781" s="112">
        <f t="shared" si="813"/>
        <v>4249</v>
      </c>
      <c r="AR781" s="112">
        <f t="shared" si="813"/>
        <v>0</v>
      </c>
      <c r="AS781" s="190"/>
      <c r="AT781" s="112">
        <f aca="true" t="shared" si="814" ref="AT781:BC781">AT782+AT783</f>
        <v>4249</v>
      </c>
      <c r="AU781" s="112">
        <f t="shared" si="814"/>
        <v>0</v>
      </c>
      <c r="AV781" s="112">
        <f t="shared" si="814"/>
        <v>0</v>
      </c>
      <c r="AW781" s="112">
        <f t="shared" si="814"/>
        <v>4249</v>
      </c>
      <c r="AX781" s="112">
        <f t="shared" si="814"/>
        <v>0</v>
      </c>
      <c r="AY781" s="112">
        <f t="shared" si="814"/>
        <v>0</v>
      </c>
      <c r="AZ781" s="112">
        <f t="shared" si="814"/>
        <v>0</v>
      </c>
      <c r="BA781" s="112">
        <f t="shared" si="814"/>
        <v>0</v>
      </c>
      <c r="BB781" s="112">
        <f t="shared" si="814"/>
        <v>4249</v>
      </c>
      <c r="BC781" s="112">
        <f t="shared" si="814"/>
        <v>0</v>
      </c>
    </row>
    <row r="782" spans="1:55" ht="66" hidden="1">
      <c r="A782" s="104"/>
      <c r="B782" s="182" t="s">
        <v>332</v>
      </c>
      <c r="C782" s="106" t="s">
        <v>348</v>
      </c>
      <c r="D782" s="106" t="s">
        <v>349</v>
      </c>
      <c r="E782" s="106" t="s">
        <v>411</v>
      </c>
      <c r="F782" s="106" t="s">
        <v>333</v>
      </c>
      <c r="G782" s="112"/>
      <c r="H782" s="112"/>
      <c r="I782" s="112"/>
      <c r="J782" s="112"/>
      <c r="K782" s="112"/>
      <c r="L782" s="112"/>
      <c r="M782" s="112"/>
      <c r="N782" s="112"/>
      <c r="O782" s="109"/>
      <c r="P782" s="112"/>
      <c r="Q782" s="112"/>
      <c r="R782" s="112"/>
      <c r="S782" s="112">
        <f>T782-Q782</f>
        <v>0</v>
      </c>
      <c r="T782" s="112"/>
      <c r="U782" s="112"/>
      <c r="V782" s="112"/>
      <c r="W782" s="112"/>
      <c r="X782" s="112"/>
      <c r="Y782" s="112"/>
      <c r="Z782" s="112"/>
      <c r="AA782" s="112"/>
      <c r="AB782" s="112"/>
      <c r="AC782" s="112"/>
      <c r="AD782" s="112"/>
      <c r="AE782" s="112"/>
      <c r="AF782" s="112"/>
      <c r="AG782" s="112"/>
      <c r="AH782" s="112"/>
      <c r="AI782" s="112"/>
      <c r="AJ782" s="112"/>
      <c r="AK782" s="113"/>
      <c r="AL782" s="113"/>
      <c r="AM782" s="124"/>
      <c r="AN782" s="124"/>
      <c r="AO782" s="112"/>
      <c r="AP782" s="112"/>
      <c r="AQ782" s="112"/>
      <c r="AR782" s="112"/>
      <c r="AS782" s="113"/>
      <c r="AT782" s="112"/>
      <c r="AU782" s="112"/>
      <c r="AV782" s="112"/>
      <c r="AW782" s="112"/>
      <c r="AX782" s="112"/>
      <c r="AY782" s="112"/>
      <c r="AZ782" s="112"/>
      <c r="BA782" s="112"/>
      <c r="BB782" s="112"/>
      <c r="BC782" s="112"/>
    </row>
    <row r="783" spans="1:55" ht="49.5">
      <c r="A783" s="104"/>
      <c r="B783" s="133" t="s">
        <v>147</v>
      </c>
      <c r="C783" s="106" t="s">
        <v>348</v>
      </c>
      <c r="D783" s="106" t="s">
        <v>349</v>
      </c>
      <c r="E783" s="106" t="s">
        <v>117</v>
      </c>
      <c r="F783" s="106"/>
      <c r="G783" s="112"/>
      <c r="H783" s="112"/>
      <c r="I783" s="112"/>
      <c r="J783" s="112"/>
      <c r="K783" s="112"/>
      <c r="L783" s="112"/>
      <c r="M783" s="112"/>
      <c r="N783" s="112"/>
      <c r="O783" s="109"/>
      <c r="P783" s="112"/>
      <c r="Q783" s="112"/>
      <c r="R783" s="112"/>
      <c r="S783" s="112">
        <f aca="true" t="shared" si="815" ref="S783:AR783">S784</f>
        <v>7345</v>
      </c>
      <c r="T783" s="112">
        <f t="shared" si="815"/>
        <v>7345</v>
      </c>
      <c r="U783" s="112">
        <f t="shared" si="815"/>
        <v>0</v>
      </c>
      <c r="V783" s="112">
        <f t="shared" si="815"/>
        <v>7345</v>
      </c>
      <c r="W783" s="112">
        <f t="shared" si="815"/>
        <v>0</v>
      </c>
      <c r="X783" s="112">
        <f t="shared" si="815"/>
        <v>0</v>
      </c>
      <c r="Y783" s="112">
        <f t="shared" si="815"/>
        <v>7345</v>
      </c>
      <c r="Z783" s="112">
        <f t="shared" si="815"/>
        <v>7345</v>
      </c>
      <c r="AA783" s="112">
        <f t="shared" si="815"/>
        <v>0</v>
      </c>
      <c r="AB783" s="112">
        <f t="shared" si="815"/>
        <v>0</v>
      </c>
      <c r="AC783" s="112">
        <f t="shared" si="815"/>
        <v>7345</v>
      </c>
      <c r="AD783" s="112">
        <f t="shared" si="815"/>
        <v>7345</v>
      </c>
      <c r="AE783" s="112">
        <f t="shared" si="815"/>
        <v>0</v>
      </c>
      <c r="AF783" s="112"/>
      <c r="AG783" s="112">
        <f t="shared" si="815"/>
        <v>0</v>
      </c>
      <c r="AH783" s="112">
        <f t="shared" si="815"/>
        <v>7345</v>
      </c>
      <c r="AI783" s="112"/>
      <c r="AJ783" s="112">
        <f t="shared" si="815"/>
        <v>7345</v>
      </c>
      <c r="AK783" s="112">
        <f t="shared" si="815"/>
        <v>0</v>
      </c>
      <c r="AL783" s="112">
        <f t="shared" si="815"/>
        <v>0</v>
      </c>
      <c r="AM783" s="112">
        <f t="shared" si="815"/>
        <v>7345</v>
      </c>
      <c r="AN783" s="112">
        <f t="shared" si="815"/>
        <v>0</v>
      </c>
      <c r="AO783" s="112">
        <f t="shared" si="815"/>
        <v>-3096</v>
      </c>
      <c r="AP783" s="112">
        <f t="shared" si="815"/>
        <v>0</v>
      </c>
      <c r="AQ783" s="112">
        <f t="shared" si="815"/>
        <v>4249</v>
      </c>
      <c r="AR783" s="112">
        <f t="shared" si="815"/>
        <v>0</v>
      </c>
      <c r="AS783" s="113"/>
      <c r="AT783" s="112">
        <f aca="true" t="shared" si="816" ref="AT783:BC783">AT784</f>
        <v>4249</v>
      </c>
      <c r="AU783" s="112">
        <f t="shared" si="816"/>
        <v>0</v>
      </c>
      <c r="AV783" s="112">
        <f t="shared" si="816"/>
        <v>0</v>
      </c>
      <c r="AW783" s="112">
        <f t="shared" si="816"/>
        <v>4249</v>
      </c>
      <c r="AX783" s="112">
        <f t="shared" si="816"/>
        <v>0</v>
      </c>
      <c r="AY783" s="112">
        <f t="shared" si="816"/>
        <v>0</v>
      </c>
      <c r="AZ783" s="112">
        <f t="shared" si="816"/>
        <v>0</v>
      </c>
      <c r="BA783" s="112">
        <f t="shared" si="816"/>
        <v>0</v>
      </c>
      <c r="BB783" s="112">
        <f t="shared" si="816"/>
        <v>4249</v>
      </c>
      <c r="BC783" s="112">
        <f t="shared" si="816"/>
        <v>0</v>
      </c>
    </row>
    <row r="784" spans="1:55" ht="66">
      <c r="A784" s="104"/>
      <c r="B784" s="105" t="s">
        <v>332</v>
      </c>
      <c r="C784" s="106" t="s">
        <v>348</v>
      </c>
      <c r="D784" s="106" t="s">
        <v>349</v>
      </c>
      <c r="E784" s="106" t="s">
        <v>117</v>
      </c>
      <c r="F784" s="106" t="s">
        <v>333</v>
      </c>
      <c r="G784" s="112"/>
      <c r="H784" s="112"/>
      <c r="I784" s="112"/>
      <c r="J784" s="112"/>
      <c r="K784" s="112"/>
      <c r="L784" s="112"/>
      <c r="M784" s="112"/>
      <c r="N784" s="112"/>
      <c r="O784" s="109"/>
      <c r="P784" s="112"/>
      <c r="Q784" s="112"/>
      <c r="R784" s="112"/>
      <c r="S784" s="112">
        <f>T784-Q784</f>
        <v>7345</v>
      </c>
      <c r="T784" s="112">
        <v>7345</v>
      </c>
      <c r="U784" s="112"/>
      <c r="V784" s="112">
        <v>7345</v>
      </c>
      <c r="W784" s="112"/>
      <c r="X784" s="112"/>
      <c r="Y784" s="112">
        <f>W784+T784</f>
        <v>7345</v>
      </c>
      <c r="Z784" s="112">
        <f>X784+V784</f>
        <v>7345</v>
      </c>
      <c r="AA784" s="112"/>
      <c r="AB784" s="112"/>
      <c r="AC784" s="112">
        <f>AA784+Y784</f>
        <v>7345</v>
      </c>
      <c r="AD784" s="112">
        <f>AB784+Z784</f>
        <v>7345</v>
      </c>
      <c r="AE784" s="112"/>
      <c r="AF784" s="112"/>
      <c r="AG784" s="112"/>
      <c r="AH784" s="112">
        <f>AE784+AC784</f>
        <v>7345</v>
      </c>
      <c r="AI784" s="112"/>
      <c r="AJ784" s="112">
        <f>AG784+AD784</f>
        <v>7345</v>
      </c>
      <c r="AK784" s="113"/>
      <c r="AL784" s="113"/>
      <c r="AM784" s="112">
        <f>AK784+AH784</f>
        <v>7345</v>
      </c>
      <c r="AN784" s="112">
        <f>AI784</f>
        <v>0</v>
      </c>
      <c r="AO784" s="112">
        <f>AQ784-AM784</f>
        <v>-3096</v>
      </c>
      <c r="AP784" s="112">
        <f>AR784-AN784</f>
        <v>0</v>
      </c>
      <c r="AQ784" s="112">
        <v>4249</v>
      </c>
      <c r="AR784" s="112"/>
      <c r="AS784" s="113"/>
      <c r="AT784" s="112">
        <v>4249</v>
      </c>
      <c r="AU784" s="112"/>
      <c r="AV784" s="113"/>
      <c r="AW784" s="108">
        <f>AT784+AV784</f>
        <v>4249</v>
      </c>
      <c r="AX784" s="112">
        <f t="shared" si="791"/>
        <v>0</v>
      </c>
      <c r="AY784" s="115"/>
      <c r="AZ784" s="115"/>
      <c r="BA784" s="115"/>
      <c r="BB784" s="112">
        <f>AW784+AY784+AZ784+BA784</f>
        <v>4249</v>
      </c>
      <c r="BC784" s="109">
        <f>AX784+AY784</f>
        <v>0</v>
      </c>
    </row>
    <row r="785" spans="1:55" s="2" customFormat="1" ht="33.75" customHeight="1">
      <c r="A785" s="98"/>
      <c r="B785" s="99" t="s">
        <v>369</v>
      </c>
      <c r="C785" s="100" t="s">
        <v>293</v>
      </c>
      <c r="D785" s="100" t="s">
        <v>323</v>
      </c>
      <c r="E785" s="140"/>
      <c r="F785" s="100"/>
      <c r="G785" s="116">
        <f>G786</f>
        <v>1</v>
      </c>
      <c r="H785" s="116">
        <f>H786</f>
        <v>1</v>
      </c>
      <c r="I785" s="116">
        <f aca="true" t="shared" si="817" ref="I785:X786">I786</f>
        <v>0</v>
      </c>
      <c r="J785" s="116">
        <f t="shared" si="817"/>
        <v>-1</v>
      </c>
      <c r="K785" s="116">
        <f t="shared" si="817"/>
        <v>0</v>
      </c>
      <c r="L785" s="116">
        <f t="shared" si="817"/>
        <v>0</v>
      </c>
      <c r="M785" s="116"/>
      <c r="N785" s="116">
        <f>N786</f>
        <v>0</v>
      </c>
      <c r="O785" s="116">
        <f t="shared" si="817"/>
        <v>0</v>
      </c>
      <c r="P785" s="116">
        <f t="shared" si="817"/>
        <v>0</v>
      </c>
      <c r="Q785" s="116">
        <f t="shared" si="817"/>
        <v>0</v>
      </c>
      <c r="R785" s="116">
        <f t="shared" si="817"/>
        <v>0</v>
      </c>
      <c r="S785" s="112"/>
      <c r="T785" s="116">
        <f t="shared" si="817"/>
        <v>0</v>
      </c>
      <c r="U785" s="116">
        <f t="shared" si="817"/>
        <v>0</v>
      </c>
      <c r="V785" s="116">
        <f t="shared" si="817"/>
        <v>0</v>
      </c>
      <c r="W785" s="116">
        <f t="shared" si="817"/>
        <v>0</v>
      </c>
      <c r="X785" s="116">
        <f t="shared" si="817"/>
        <v>0</v>
      </c>
      <c r="Y785" s="116">
        <f aca="true" t="shared" si="818" ref="W785:AJ786">Y786</f>
        <v>0</v>
      </c>
      <c r="Z785" s="116">
        <f t="shared" si="818"/>
        <v>0</v>
      </c>
      <c r="AA785" s="116">
        <f t="shared" si="818"/>
        <v>0</v>
      </c>
      <c r="AB785" s="116">
        <f t="shared" si="818"/>
        <v>0</v>
      </c>
      <c r="AC785" s="116">
        <f t="shared" si="818"/>
        <v>0</v>
      </c>
      <c r="AD785" s="116">
        <f t="shared" si="818"/>
        <v>0</v>
      </c>
      <c r="AE785" s="116">
        <f t="shared" si="818"/>
        <v>0</v>
      </c>
      <c r="AF785" s="116"/>
      <c r="AG785" s="116">
        <f t="shared" si="818"/>
        <v>0</v>
      </c>
      <c r="AH785" s="116">
        <f t="shared" si="818"/>
        <v>0</v>
      </c>
      <c r="AI785" s="116"/>
      <c r="AJ785" s="116">
        <f t="shared" si="818"/>
        <v>0</v>
      </c>
      <c r="AK785" s="136"/>
      <c r="AL785" s="136"/>
      <c r="AM785" s="153"/>
      <c r="AN785" s="153"/>
      <c r="AO785" s="161">
        <f>AO786+AO788</f>
        <v>1211</v>
      </c>
      <c r="AP785" s="161">
        <f>AP786+AP788</f>
        <v>0</v>
      </c>
      <c r="AQ785" s="161">
        <f>AQ786+AQ788</f>
        <v>1211</v>
      </c>
      <c r="AR785" s="161">
        <f>AR786+AR788</f>
        <v>0</v>
      </c>
      <c r="AS785" s="136"/>
      <c r="AT785" s="116">
        <f aca="true" t="shared" si="819" ref="AT785:BC785">AT786+AT788</f>
        <v>1211</v>
      </c>
      <c r="AU785" s="116">
        <f t="shared" si="819"/>
        <v>0</v>
      </c>
      <c r="AV785" s="116">
        <f t="shared" si="819"/>
        <v>0</v>
      </c>
      <c r="AW785" s="116">
        <f t="shared" si="819"/>
        <v>1211</v>
      </c>
      <c r="AX785" s="116">
        <f t="shared" si="819"/>
        <v>0</v>
      </c>
      <c r="AY785" s="116">
        <f t="shared" si="819"/>
        <v>0</v>
      </c>
      <c r="AZ785" s="116">
        <f t="shared" si="819"/>
        <v>0</v>
      </c>
      <c r="BA785" s="116">
        <f t="shared" si="819"/>
        <v>0</v>
      </c>
      <c r="BB785" s="116">
        <f t="shared" si="819"/>
        <v>1211</v>
      </c>
      <c r="BC785" s="116">
        <f t="shared" si="819"/>
        <v>0</v>
      </c>
    </row>
    <row r="786" spans="1:55" ht="16.5">
      <c r="A786" s="104"/>
      <c r="B786" s="105" t="s">
        <v>378</v>
      </c>
      <c r="C786" s="106" t="s">
        <v>293</v>
      </c>
      <c r="D786" s="106" t="s">
        <v>323</v>
      </c>
      <c r="E786" s="139" t="s">
        <v>456</v>
      </c>
      <c r="F786" s="106"/>
      <c r="G786" s="112">
        <f>G787</f>
        <v>1</v>
      </c>
      <c r="H786" s="112">
        <f>H787</f>
        <v>1</v>
      </c>
      <c r="I786" s="112">
        <f t="shared" si="817"/>
        <v>0</v>
      </c>
      <c r="J786" s="112">
        <f t="shared" si="817"/>
        <v>-1</v>
      </c>
      <c r="K786" s="112">
        <f t="shared" si="817"/>
        <v>0</v>
      </c>
      <c r="L786" s="112">
        <f t="shared" si="817"/>
        <v>0</v>
      </c>
      <c r="M786" s="112"/>
      <c r="N786" s="112">
        <f>N787</f>
        <v>0</v>
      </c>
      <c r="O786" s="112">
        <f t="shared" si="817"/>
        <v>0</v>
      </c>
      <c r="P786" s="112">
        <f t="shared" si="817"/>
        <v>0</v>
      </c>
      <c r="Q786" s="112">
        <f t="shared" si="817"/>
        <v>0</v>
      </c>
      <c r="R786" s="112">
        <f t="shared" si="817"/>
        <v>0</v>
      </c>
      <c r="S786" s="112"/>
      <c r="T786" s="112">
        <f t="shared" si="817"/>
        <v>0</v>
      </c>
      <c r="U786" s="112">
        <f t="shared" si="817"/>
        <v>0</v>
      </c>
      <c r="V786" s="112">
        <f t="shared" si="817"/>
        <v>0</v>
      </c>
      <c r="W786" s="112">
        <f t="shared" si="818"/>
        <v>0</v>
      </c>
      <c r="X786" s="112">
        <f t="shared" si="818"/>
        <v>0</v>
      </c>
      <c r="Y786" s="112">
        <f t="shared" si="818"/>
        <v>0</v>
      </c>
      <c r="Z786" s="112">
        <f t="shared" si="818"/>
        <v>0</v>
      </c>
      <c r="AA786" s="112">
        <f t="shared" si="818"/>
        <v>0</v>
      </c>
      <c r="AB786" s="112">
        <f t="shared" si="818"/>
        <v>0</v>
      </c>
      <c r="AC786" s="112">
        <f t="shared" si="818"/>
        <v>0</v>
      </c>
      <c r="AD786" s="112">
        <f t="shared" si="818"/>
        <v>0</v>
      </c>
      <c r="AE786" s="112">
        <f t="shared" si="818"/>
        <v>0</v>
      </c>
      <c r="AF786" s="112"/>
      <c r="AG786" s="112">
        <f t="shared" si="818"/>
        <v>0</v>
      </c>
      <c r="AH786" s="112">
        <f t="shared" si="818"/>
        <v>0</v>
      </c>
      <c r="AI786" s="112"/>
      <c r="AJ786" s="112">
        <f t="shared" si="818"/>
        <v>0</v>
      </c>
      <c r="AK786" s="113"/>
      <c r="AL786" s="113"/>
      <c r="AM786" s="125"/>
      <c r="AN786" s="125"/>
      <c r="AO786" s="112">
        <f>AO787</f>
        <v>1211</v>
      </c>
      <c r="AP786" s="112">
        <f>AP787</f>
        <v>0</v>
      </c>
      <c r="AQ786" s="112">
        <f>AQ787</f>
        <v>1211</v>
      </c>
      <c r="AR786" s="112">
        <f>AR787</f>
        <v>0</v>
      </c>
      <c r="AS786" s="113"/>
      <c r="AT786" s="112">
        <f aca="true" t="shared" si="820" ref="AT786:BC786">AT787</f>
        <v>1211</v>
      </c>
      <c r="AU786" s="112">
        <f t="shared" si="820"/>
        <v>0</v>
      </c>
      <c r="AV786" s="112">
        <f t="shared" si="820"/>
        <v>0</v>
      </c>
      <c r="AW786" s="112">
        <f t="shared" si="820"/>
        <v>1211</v>
      </c>
      <c r="AX786" s="112">
        <f t="shared" si="820"/>
        <v>0</v>
      </c>
      <c r="AY786" s="112">
        <f t="shared" si="820"/>
        <v>0</v>
      </c>
      <c r="AZ786" s="112">
        <f t="shared" si="820"/>
        <v>-368</v>
      </c>
      <c r="BA786" s="112">
        <f t="shared" si="820"/>
        <v>0</v>
      </c>
      <c r="BB786" s="112">
        <f t="shared" si="820"/>
        <v>843</v>
      </c>
      <c r="BC786" s="112">
        <f t="shared" si="820"/>
        <v>0</v>
      </c>
    </row>
    <row r="787" spans="1:55" ht="16.5">
      <c r="A787" s="104"/>
      <c r="B787" s="105" t="s">
        <v>0</v>
      </c>
      <c r="C787" s="106" t="s">
        <v>293</v>
      </c>
      <c r="D787" s="106" t="s">
        <v>323</v>
      </c>
      <c r="E787" s="139" t="s">
        <v>470</v>
      </c>
      <c r="F787" s="106" t="s">
        <v>370</v>
      </c>
      <c r="G787" s="112">
        <f>H787</f>
        <v>1</v>
      </c>
      <c r="H787" s="112">
        <v>1</v>
      </c>
      <c r="I787" s="112"/>
      <c r="J787" s="112">
        <f>K787-G787</f>
        <v>-1</v>
      </c>
      <c r="K787" s="112"/>
      <c r="L787" s="112"/>
      <c r="M787" s="112"/>
      <c r="N787" s="112"/>
      <c r="O787" s="109"/>
      <c r="P787" s="112"/>
      <c r="Q787" s="112">
        <f>P787+N787</f>
        <v>0</v>
      </c>
      <c r="R787" s="112">
        <f>O787</f>
        <v>0</v>
      </c>
      <c r="S787" s="112"/>
      <c r="T787" s="112">
        <f aca="true" t="shared" si="821" ref="T787:Z787">Q787</f>
        <v>0</v>
      </c>
      <c r="U787" s="112">
        <f t="shared" si="821"/>
        <v>0</v>
      </c>
      <c r="V787" s="112">
        <f t="shared" si="821"/>
        <v>0</v>
      </c>
      <c r="W787" s="112">
        <f t="shared" si="821"/>
        <v>0</v>
      </c>
      <c r="X787" s="112">
        <f t="shared" si="821"/>
        <v>0</v>
      </c>
      <c r="Y787" s="112">
        <f t="shared" si="821"/>
        <v>0</v>
      </c>
      <c r="Z787" s="112">
        <f t="shared" si="821"/>
        <v>0</v>
      </c>
      <c r="AA787" s="112">
        <f>X787</f>
        <v>0</v>
      </c>
      <c r="AB787" s="112">
        <f>Y787</f>
        <v>0</v>
      </c>
      <c r="AC787" s="112">
        <f>Z787</f>
        <v>0</v>
      </c>
      <c r="AD787" s="112">
        <f>AA787</f>
        <v>0</v>
      </c>
      <c r="AE787" s="112">
        <f>AB787</f>
        <v>0</v>
      </c>
      <c r="AF787" s="112"/>
      <c r="AG787" s="112">
        <f>AC787</f>
        <v>0</v>
      </c>
      <c r="AH787" s="112">
        <f>AD787</f>
        <v>0</v>
      </c>
      <c r="AI787" s="112"/>
      <c r="AJ787" s="112">
        <f>AE787</f>
        <v>0</v>
      </c>
      <c r="AK787" s="113"/>
      <c r="AL787" s="113"/>
      <c r="AM787" s="125"/>
      <c r="AN787" s="125"/>
      <c r="AO787" s="112">
        <f>AQ787-AM787</f>
        <v>1211</v>
      </c>
      <c r="AP787" s="112">
        <f>AR787-AN787</f>
        <v>0</v>
      </c>
      <c r="AQ787" s="112">
        <f>1+1210</f>
        <v>1211</v>
      </c>
      <c r="AR787" s="112"/>
      <c r="AS787" s="113"/>
      <c r="AT787" s="112">
        <f>1+1210</f>
        <v>1211</v>
      </c>
      <c r="AU787" s="112"/>
      <c r="AV787" s="113"/>
      <c r="AW787" s="108">
        <f>AT787+AV787</f>
        <v>1211</v>
      </c>
      <c r="AX787" s="112">
        <f t="shared" si="791"/>
        <v>0</v>
      </c>
      <c r="AY787" s="115"/>
      <c r="AZ787" s="112">
        <v>-368</v>
      </c>
      <c r="BA787" s="115"/>
      <c r="BB787" s="112">
        <f>AW787+AY787+AZ787+BA787</f>
        <v>843</v>
      </c>
      <c r="BC787" s="109">
        <f>AX787+AY787</f>
        <v>0</v>
      </c>
    </row>
    <row r="788" spans="1:55" ht="33">
      <c r="A788" s="104"/>
      <c r="B788" s="105" t="s">
        <v>194</v>
      </c>
      <c r="C788" s="106" t="s">
        <v>293</v>
      </c>
      <c r="D788" s="106" t="s">
        <v>323</v>
      </c>
      <c r="E788" s="139" t="s">
        <v>195</v>
      </c>
      <c r="F788" s="106"/>
      <c r="G788" s="112"/>
      <c r="H788" s="112"/>
      <c r="I788" s="112"/>
      <c r="J788" s="112"/>
      <c r="K788" s="112"/>
      <c r="L788" s="112"/>
      <c r="M788" s="112"/>
      <c r="N788" s="112"/>
      <c r="O788" s="109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3"/>
      <c r="AL788" s="113"/>
      <c r="AM788" s="125"/>
      <c r="AN788" s="125"/>
      <c r="AO788" s="112">
        <f>AO791</f>
        <v>0</v>
      </c>
      <c r="AP788" s="112">
        <f>AP791</f>
        <v>0</v>
      </c>
      <c r="AQ788" s="112">
        <f>AQ791</f>
        <v>0</v>
      </c>
      <c r="AR788" s="112">
        <f>AR791</f>
        <v>0</v>
      </c>
      <c r="AS788" s="113"/>
      <c r="AT788" s="112">
        <f>AT791</f>
        <v>0</v>
      </c>
      <c r="AU788" s="112">
        <f>AU791</f>
        <v>0</v>
      </c>
      <c r="AV788" s="113"/>
      <c r="AW788" s="113">
        <f>AW789+AW791</f>
        <v>0</v>
      </c>
      <c r="AX788" s="113">
        <f aca="true" t="shared" si="822" ref="AX788:BC788">AX789+AX791</f>
        <v>0</v>
      </c>
      <c r="AY788" s="113">
        <f t="shared" si="822"/>
        <v>0</v>
      </c>
      <c r="AZ788" s="112">
        <f t="shared" si="822"/>
        <v>368</v>
      </c>
      <c r="BA788" s="113">
        <f t="shared" si="822"/>
        <v>0</v>
      </c>
      <c r="BB788" s="112">
        <f t="shared" si="822"/>
        <v>368</v>
      </c>
      <c r="BC788" s="113">
        <f t="shared" si="822"/>
        <v>0</v>
      </c>
    </row>
    <row r="789" spans="1:55" ht="115.5">
      <c r="A789" s="104"/>
      <c r="B789" s="105" t="s">
        <v>139</v>
      </c>
      <c r="C789" s="106" t="s">
        <v>293</v>
      </c>
      <c r="D789" s="106" t="s">
        <v>323</v>
      </c>
      <c r="E789" s="139" t="s">
        <v>228</v>
      </c>
      <c r="F789" s="106"/>
      <c r="G789" s="112"/>
      <c r="H789" s="112"/>
      <c r="I789" s="112"/>
      <c r="J789" s="112"/>
      <c r="K789" s="112"/>
      <c r="L789" s="112"/>
      <c r="M789" s="112"/>
      <c r="N789" s="112"/>
      <c r="O789" s="109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3"/>
      <c r="AL789" s="113"/>
      <c r="AM789" s="125"/>
      <c r="AN789" s="125"/>
      <c r="AO789" s="112"/>
      <c r="AP789" s="112"/>
      <c r="AQ789" s="112"/>
      <c r="AR789" s="112"/>
      <c r="AS789" s="113"/>
      <c r="AT789" s="112"/>
      <c r="AU789" s="112"/>
      <c r="AV789" s="113"/>
      <c r="AW789" s="113">
        <f>AW790</f>
        <v>0</v>
      </c>
      <c r="AX789" s="113">
        <f aca="true" t="shared" si="823" ref="AX789:BC789">AX790</f>
        <v>0</v>
      </c>
      <c r="AY789" s="113">
        <f t="shared" si="823"/>
        <v>0</v>
      </c>
      <c r="AZ789" s="112">
        <f t="shared" si="823"/>
        <v>66</v>
      </c>
      <c r="BA789" s="113">
        <f t="shared" si="823"/>
        <v>0</v>
      </c>
      <c r="BB789" s="112">
        <f t="shared" si="823"/>
        <v>66</v>
      </c>
      <c r="BC789" s="113">
        <f t="shared" si="823"/>
        <v>0</v>
      </c>
    </row>
    <row r="790" spans="1:55" ht="16.5">
      <c r="A790" s="104"/>
      <c r="B790" s="105" t="s">
        <v>0</v>
      </c>
      <c r="C790" s="106" t="s">
        <v>293</v>
      </c>
      <c r="D790" s="106" t="s">
        <v>323</v>
      </c>
      <c r="E790" s="139" t="s">
        <v>228</v>
      </c>
      <c r="F790" s="106" t="s">
        <v>370</v>
      </c>
      <c r="G790" s="112"/>
      <c r="H790" s="112"/>
      <c r="I790" s="112"/>
      <c r="J790" s="112"/>
      <c r="K790" s="112"/>
      <c r="L790" s="112"/>
      <c r="M790" s="112"/>
      <c r="N790" s="112"/>
      <c r="O790" s="109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3"/>
      <c r="AL790" s="113"/>
      <c r="AM790" s="125"/>
      <c r="AN790" s="125"/>
      <c r="AO790" s="112"/>
      <c r="AP790" s="112"/>
      <c r="AQ790" s="112"/>
      <c r="AR790" s="112"/>
      <c r="AS790" s="113"/>
      <c r="AT790" s="112"/>
      <c r="AU790" s="112"/>
      <c r="AV790" s="113"/>
      <c r="AW790" s="113"/>
      <c r="AX790" s="112"/>
      <c r="AY790" s="115"/>
      <c r="AZ790" s="112">
        <v>66</v>
      </c>
      <c r="BA790" s="115"/>
      <c r="BB790" s="112">
        <f>AW790+AY790+AZ790+BA790</f>
        <v>66</v>
      </c>
      <c r="BC790" s="109">
        <f>AX790+AY790</f>
        <v>0</v>
      </c>
    </row>
    <row r="791" spans="1:55" ht="120.75" customHeight="1">
      <c r="A791" s="104"/>
      <c r="B791" s="105" t="s">
        <v>196</v>
      </c>
      <c r="C791" s="106" t="s">
        <v>293</v>
      </c>
      <c r="D791" s="106" t="s">
        <v>323</v>
      </c>
      <c r="E791" s="139" t="s">
        <v>197</v>
      </c>
      <c r="F791" s="106"/>
      <c r="G791" s="112"/>
      <c r="H791" s="112"/>
      <c r="I791" s="112"/>
      <c r="J791" s="112"/>
      <c r="K791" s="112"/>
      <c r="L791" s="112"/>
      <c r="M791" s="112"/>
      <c r="N791" s="112"/>
      <c r="O791" s="109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3"/>
      <c r="AL791" s="113"/>
      <c r="AM791" s="125"/>
      <c r="AN791" s="125"/>
      <c r="AO791" s="112">
        <f>AO792</f>
        <v>0</v>
      </c>
      <c r="AP791" s="112">
        <f>AP792</f>
        <v>0</v>
      </c>
      <c r="AQ791" s="112">
        <f>AQ792</f>
        <v>0</v>
      </c>
      <c r="AR791" s="112">
        <f>AR792</f>
        <v>0</v>
      </c>
      <c r="AS791" s="113"/>
      <c r="AT791" s="112">
        <f>AT792</f>
        <v>0</v>
      </c>
      <c r="AU791" s="112">
        <f>AU792</f>
        <v>0</v>
      </c>
      <c r="AV791" s="113"/>
      <c r="AW791" s="113"/>
      <c r="AX791" s="112">
        <f t="shared" si="791"/>
        <v>0</v>
      </c>
      <c r="AY791" s="115"/>
      <c r="AZ791" s="112">
        <f>AZ792</f>
        <v>302</v>
      </c>
      <c r="BA791" s="125">
        <f>BA792</f>
        <v>0</v>
      </c>
      <c r="BB791" s="112">
        <f>BB792</f>
        <v>302</v>
      </c>
      <c r="BC791" s="125">
        <f>BC792</f>
        <v>0</v>
      </c>
    </row>
    <row r="792" spans="1:55" ht="16.5">
      <c r="A792" s="104"/>
      <c r="B792" s="105" t="s">
        <v>0</v>
      </c>
      <c r="C792" s="106" t="s">
        <v>293</v>
      </c>
      <c r="D792" s="106" t="s">
        <v>323</v>
      </c>
      <c r="E792" s="139" t="s">
        <v>197</v>
      </c>
      <c r="F792" s="106" t="s">
        <v>370</v>
      </c>
      <c r="G792" s="112"/>
      <c r="H792" s="112"/>
      <c r="I792" s="112"/>
      <c r="J792" s="112"/>
      <c r="K792" s="112"/>
      <c r="L792" s="112"/>
      <c r="M792" s="112"/>
      <c r="N792" s="112"/>
      <c r="O792" s="109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3"/>
      <c r="AL792" s="113"/>
      <c r="AM792" s="125"/>
      <c r="AN792" s="125"/>
      <c r="AO792" s="112">
        <f>AQ792-AM792</f>
        <v>0</v>
      </c>
      <c r="AP792" s="112">
        <f>AR792-AN792</f>
        <v>0</v>
      </c>
      <c r="AQ792" s="112">
        <f>1210-1210</f>
        <v>0</v>
      </c>
      <c r="AR792" s="112"/>
      <c r="AS792" s="113"/>
      <c r="AT792" s="112">
        <f>1210-1210</f>
        <v>0</v>
      </c>
      <c r="AU792" s="112"/>
      <c r="AV792" s="113"/>
      <c r="AW792" s="113"/>
      <c r="AX792" s="112">
        <f t="shared" si="791"/>
        <v>0</v>
      </c>
      <c r="AY792" s="115"/>
      <c r="AZ792" s="112">
        <v>302</v>
      </c>
      <c r="BA792" s="125"/>
      <c r="BB792" s="112">
        <f>AW792+AY792+AZ792+BA792</f>
        <v>302</v>
      </c>
      <c r="BC792" s="109">
        <f>AX792+AY792</f>
        <v>0</v>
      </c>
    </row>
    <row r="793" spans="1:55" s="5" customFormat="1" ht="41.25" customHeight="1">
      <c r="A793" s="191"/>
      <c r="B793" s="99" t="s">
        <v>374</v>
      </c>
      <c r="C793" s="100" t="s">
        <v>293</v>
      </c>
      <c r="D793" s="100" t="s">
        <v>348</v>
      </c>
      <c r="E793" s="139"/>
      <c r="F793" s="10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  <c r="AC793" s="96">
        <f aca="true" t="shared" si="824" ref="AC793:AR796">AC794</f>
        <v>858</v>
      </c>
      <c r="AD793" s="96">
        <f t="shared" si="824"/>
        <v>0</v>
      </c>
      <c r="AE793" s="96">
        <f t="shared" si="824"/>
        <v>0</v>
      </c>
      <c r="AF793" s="96"/>
      <c r="AG793" s="96">
        <f t="shared" si="824"/>
        <v>0</v>
      </c>
      <c r="AH793" s="96">
        <f t="shared" si="824"/>
        <v>858</v>
      </c>
      <c r="AI793" s="96"/>
      <c r="AJ793" s="96">
        <f t="shared" si="824"/>
        <v>0</v>
      </c>
      <c r="AK793" s="96">
        <f t="shared" si="824"/>
        <v>0</v>
      </c>
      <c r="AL793" s="96">
        <f t="shared" si="824"/>
        <v>0</v>
      </c>
      <c r="AM793" s="96">
        <f t="shared" si="824"/>
        <v>858</v>
      </c>
      <c r="AN793" s="96">
        <f t="shared" si="824"/>
        <v>0</v>
      </c>
      <c r="AO793" s="116">
        <f>AO794</f>
        <v>1766</v>
      </c>
      <c r="AP793" s="116">
        <f>AP794</f>
        <v>0</v>
      </c>
      <c r="AQ793" s="116">
        <f>AQ794</f>
        <v>2624</v>
      </c>
      <c r="AR793" s="116">
        <f>AR794</f>
        <v>0</v>
      </c>
      <c r="AS793" s="144"/>
      <c r="AT793" s="116">
        <f aca="true" t="shared" si="825" ref="AT793:BC793">AT794</f>
        <v>2624</v>
      </c>
      <c r="AU793" s="116">
        <f t="shared" si="825"/>
        <v>0</v>
      </c>
      <c r="AV793" s="116">
        <f t="shared" si="825"/>
        <v>0</v>
      </c>
      <c r="AW793" s="116">
        <f t="shared" si="825"/>
        <v>2624</v>
      </c>
      <c r="AX793" s="116">
        <f t="shared" si="825"/>
        <v>0</v>
      </c>
      <c r="AY793" s="116">
        <f t="shared" si="825"/>
        <v>0</v>
      </c>
      <c r="AZ793" s="112">
        <f t="shared" si="825"/>
        <v>0</v>
      </c>
      <c r="BA793" s="116">
        <f t="shared" si="825"/>
        <v>0</v>
      </c>
      <c r="BB793" s="116">
        <f t="shared" si="825"/>
        <v>2624</v>
      </c>
      <c r="BC793" s="116">
        <f t="shared" si="825"/>
        <v>0</v>
      </c>
    </row>
    <row r="794" spans="1:55" s="5" customFormat="1" ht="33.75">
      <c r="A794" s="191"/>
      <c r="B794" s="133" t="s">
        <v>373</v>
      </c>
      <c r="C794" s="106" t="s">
        <v>293</v>
      </c>
      <c r="D794" s="106" t="s">
        <v>348</v>
      </c>
      <c r="E794" s="139" t="s">
        <v>411</v>
      </c>
      <c r="F794" s="10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  <c r="AC794" s="112">
        <f t="shared" si="824"/>
        <v>858</v>
      </c>
      <c r="AD794" s="112">
        <f t="shared" si="824"/>
        <v>0</v>
      </c>
      <c r="AE794" s="112">
        <f t="shared" si="824"/>
        <v>0</v>
      </c>
      <c r="AF794" s="112"/>
      <c r="AG794" s="112">
        <f t="shared" si="824"/>
        <v>0</v>
      </c>
      <c r="AH794" s="112">
        <f t="shared" si="824"/>
        <v>858</v>
      </c>
      <c r="AI794" s="112"/>
      <c r="AJ794" s="112">
        <f t="shared" si="824"/>
        <v>0</v>
      </c>
      <c r="AK794" s="112">
        <f t="shared" si="824"/>
        <v>0</v>
      </c>
      <c r="AL794" s="112">
        <f t="shared" si="824"/>
        <v>0</v>
      </c>
      <c r="AM794" s="112">
        <f t="shared" si="824"/>
        <v>858</v>
      </c>
      <c r="AN794" s="112">
        <f t="shared" si="824"/>
        <v>0</v>
      </c>
      <c r="AO794" s="112">
        <f>AO795+AO798</f>
        <v>1766</v>
      </c>
      <c r="AP794" s="112">
        <f>AP795+AP798</f>
        <v>0</v>
      </c>
      <c r="AQ794" s="112">
        <f>AQ795+AQ798</f>
        <v>2624</v>
      </c>
      <c r="AR794" s="112">
        <f>AR795+AR798</f>
        <v>0</v>
      </c>
      <c r="AS794" s="144"/>
      <c r="AT794" s="112">
        <f aca="true" t="shared" si="826" ref="AT794:BC794">AT795+AT798</f>
        <v>2624</v>
      </c>
      <c r="AU794" s="112">
        <f t="shared" si="826"/>
        <v>0</v>
      </c>
      <c r="AV794" s="112">
        <f t="shared" si="826"/>
        <v>0</v>
      </c>
      <c r="AW794" s="112">
        <f t="shared" si="826"/>
        <v>2624</v>
      </c>
      <c r="AX794" s="112">
        <f t="shared" si="826"/>
        <v>0</v>
      </c>
      <c r="AY794" s="112">
        <f t="shared" si="826"/>
        <v>0</v>
      </c>
      <c r="AZ794" s="112">
        <f t="shared" si="826"/>
        <v>0</v>
      </c>
      <c r="BA794" s="112">
        <f t="shared" si="826"/>
        <v>0</v>
      </c>
      <c r="BB794" s="112">
        <f t="shared" si="826"/>
        <v>2624</v>
      </c>
      <c r="BC794" s="112">
        <f t="shared" si="826"/>
        <v>0</v>
      </c>
    </row>
    <row r="795" spans="1:55" s="5" customFormat="1" ht="115.5" customHeight="1" hidden="1">
      <c r="A795" s="191"/>
      <c r="B795" s="105" t="s">
        <v>111</v>
      </c>
      <c r="C795" s="106" t="s">
        <v>293</v>
      </c>
      <c r="D795" s="106" t="s">
        <v>348</v>
      </c>
      <c r="E795" s="139" t="s">
        <v>112</v>
      </c>
      <c r="F795" s="10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  <c r="AC795" s="112">
        <f t="shared" si="824"/>
        <v>858</v>
      </c>
      <c r="AD795" s="112">
        <f t="shared" si="824"/>
        <v>0</v>
      </c>
      <c r="AE795" s="112">
        <f t="shared" si="824"/>
        <v>0</v>
      </c>
      <c r="AF795" s="112"/>
      <c r="AG795" s="112">
        <f t="shared" si="824"/>
        <v>0</v>
      </c>
      <c r="AH795" s="112">
        <f t="shared" si="824"/>
        <v>858</v>
      </c>
      <c r="AI795" s="112"/>
      <c r="AJ795" s="112">
        <f t="shared" si="824"/>
        <v>0</v>
      </c>
      <c r="AK795" s="112">
        <f t="shared" si="824"/>
        <v>0</v>
      </c>
      <c r="AL795" s="112">
        <f t="shared" si="824"/>
        <v>0</v>
      </c>
      <c r="AM795" s="112">
        <f t="shared" si="824"/>
        <v>858</v>
      </c>
      <c r="AN795" s="112">
        <f t="shared" si="824"/>
        <v>0</v>
      </c>
      <c r="AO795" s="112">
        <f t="shared" si="824"/>
        <v>-858</v>
      </c>
      <c r="AP795" s="112">
        <f t="shared" si="824"/>
        <v>0</v>
      </c>
      <c r="AQ795" s="112">
        <f t="shared" si="824"/>
        <v>0</v>
      </c>
      <c r="AR795" s="112">
        <f t="shared" si="824"/>
        <v>0</v>
      </c>
      <c r="AS795" s="144"/>
      <c r="AT795" s="112">
        <f>AT796</f>
        <v>0</v>
      </c>
      <c r="AU795" s="112">
        <f>AU796</f>
        <v>0</v>
      </c>
      <c r="AV795" s="144"/>
      <c r="AW795" s="144"/>
      <c r="AX795" s="112">
        <f t="shared" si="791"/>
        <v>0</v>
      </c>
      <c r="AY795" s="152"/>
      <c r="AZ795" s="112"/>
      <c r="BA795" s="152"/>
      <c r="BB795" s="124"/>
      <c r="BC795" s="152"/>
    </row>
    <row r="796" spans="1:55" s="5" customFormat="1" ht="66" hidden="1">
      <c r="A796" s="191"/>
      <c r="B796" s="134" t="s">
        <v>125</v>
      </c>
      <c r="C796" s="106" t="s">
        <v>293</v>
      </c>
      <c r="D796" s="106" t="s">
        <v>348</v>
      </c>
      <c r="E796" s="111" t="s">
        <v>113</v>
      </c>
      <c r="F796" s="10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  <c r="AC796" s="112">
        <f t="shared" si="824"/>
        <v>858</v>
      </c>
      <c r="AD796" s="112">
        <f t="shared" si="824"/>
        <v>0</v>
      </c>
      <c r="AE796" s="112">
        <f t="shared" si="824"/>
        <v>0</v>
      </c>
      <c r="AF796" s="112"/>
      <c r="AG796" s="112">
        <f t="shared" si="824"/>
        <v>0</v>
      </c>
      <c r="AH796" s="112">
        <f t="shared" si="824"/>
        <v>858</v>
      </c>
      <c r="AI796" s="112"/>
      <c r="AJ796" s="112">
        <f t="shared" si="824"/>
        <v>0</v>
      </c>
      <c r="AK796" s="112">
        <f t="shared" si="824"/>
        <v>0</v>
      </c>
      <c r="AL796" s="112">
        <f t="shared" si="824"/>
        <v>0</v>
      </c>
      <c r="AM796" s="112">
        <f t="shared" si="824"/>
        <v>858</v>
      </c>
      <c r="AN796" s="112">
        <f t="shared" si="824"/>
        <v>0</v>
      </c>
      <c r="AO796" s="112">
        <f t="shared" si="824"/>
        <v>-858</v>
      </c>
      <c r="AP796" s="112">
        <f t="shared" si="824"/>
        <v>0</v>
      </c>
      <c r="AQ796" s="112">
        <f t="shared" si="824"/>
        <v>0</v>
      </c>
      <c r="AR796" s="112">
        <f t="shared" si="824"/>
        <v>0</v>
      </c>
      <c r="AS796" s="144"/>
      <c r="AT796" s="112">
        <f>AT797</f>
        <v>0</v>
      </c>
      <c r="AU796" s="112">
        <f>AU797</f>
        <v>0</v>
      </c>
      <c r="AV796" s="144"/>
      <c r="AW796" s="144"/>
      <c r="AX796" s="112">
        <f t="shared" si="791"/>
        <v>0</v>
      </c>
      <c r="AY796" s="152"/>
      <c r="AZ796" s="112"/>
      <c r="BA796" s="152"/>
      <c r="BB796" s="124"/>
      <c r="BC796" s="152"/>
    </row>
    <row r="797" spans="1:55" s="5" customFormat="1" ht="66.75" hidden="1">
      <c r="A797" s="191"/>
      <c r="B797" s="105" t="s">
        <v>332</v>
      </c>
      <c r="C797" s="106" t="s">
        <v>293</v>
      </c>
      <c r="D797" s="106" t="s">
        <v>348</v>
      </c>
      <c r="E797" s="139" t="s">
        <v>113</v>
      </c>
      <c r="F797" s="106" t="s">
        <v>333</v>
      </c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112">
        <v>858</v>
      </c>
      <c r="AD797" s="96"/>
      <c r="AE797" s="96"/>
      <c r="AF797" s="96"/>
      <c r="AG797" s="96"/>
      <c r="AH797" s="112">
        <f>AE797+AC797</f>
        <v>858</v>
      </c>
      <c r="AI797" s="112"/>
      <c r="AJ797" s="112">
        <f>AG797+AD797</f>
        <v>0</v>
      </c>
      <c r="AK797" s="144"/>
      <c r="AL797" s="144"/>
      <c r="AM797" s="112">
        <f>AK797+AH797</f>
        <v>858</v>
      </c>
      <c r="AN797" s="112">
        <f>AI797</f>
        <v>0</v>
      </c>
      <c r="AO797" s="112">
        <f>AQ797-AM797</f>
        <v>-858</v>
      </c>
      <c r="AP797" s="112">
        <f>AR797-AN797</f>
        <v>0</v>
      </c>
      <c r="AQ797" s="112">
        <f>AL797</f>
        <v>0</v>
      </c>
      <c r="AR797" s="112"/>
      <c r="AS797" s="144"/>
      <c r="AT797" s="112">
        <f>AP797</f>
        <v>0</v>
      </c>
      <c r="AU797" s="112"/>
      <c r="AV797" s="144"/>
      <c r="AW797" s="144"/>
      <c r="AX797" s="112">
        <f t="shared" si="791"/>
        <v>0</v>
      </c>
      <c r="AY797" s="152"/>
      <c r="AZ797" s="112"/>
      <c r="BA797" s="152"/>
      <c r="BB797" s="124"/>
      <c r="BC797" s="152"/>
    </row>
    <row r="798" spans="1:55" s="5" customFormat="1" ht="124.5" customHeight="1">
      <c r="A798" s="191"/>
      <c r="B798" s="105" t="s">
        <v>256</v>
      </c>
      <c r="C798" s="106" t="s">
        <v>293</v>
      </c>
      <c r="D798" s="106" t="s">
        <v>348</v>
      </c>
      <c r="E798" s="139" t="s">
        <v>254</v>
      </c>
      <c r="F798" s="10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112"/>
      <c r="AD798" s="96"/>
      <c r="AE798" s="96"/>
      <c r="AF798" s="96"/>
      <c r="AG798" s="96"/>
      <c r="AH798" s="112"/>
      <c r="AI798" s="112"/>
      <c r="AJ798" s="112"/>
      <c r="AK798" s="144"/>
      <c r="AL798" s="144"/>
      <c r="AM798" s="112"/>
      <c r="AN798" s="112"/>
      <c r="AO798" s="112">
        <f>AO799</f>
        <v>2624</v>
      </c>
      <c r="AP798" s="112">
        <f>AP799</f>
        <v>0</v>
      </c>
      <c r="AQ798" s="112">
        <f>AQ799</f>
        <v>2624</v>
      </c>
      <c r="AR798" s="112">
        <f>AR799</f>
        <v>0</v>
      </c>
      <c r="AS798" s="144"/>
      <c r="AT798" s="112">
        <f aca="true" t="shared" si="827" ref="AT798:BC798">AT799</f>
        <v>2624</v>
      </c>
      <c r="AU798" s="112">
        <f t="shared" si="827"/>
        <v>0</v>
      </c>
      <c r="AV798" s="112">
        <f t="shared" si="827"/>
        <v>0</v>
      </c>
      <c r="AW798" s="112">
        <f t="shared" si="827"/>
        <v>2624</v>
      </c>
      <c r="AX798" s="112">
        <f t="shared" si="827"/>
        <v>0</v>
      </c>
      <c r="AY798" s="112">
        <f t="shared" si="827"/>
        <v>0</v>
      </c>
      <c r="AZ798" s="112">
        <f t="shared" si="827"/>
        <v>0</v>
      </c>
      <c r="BA798" s="112">
        <f t="shared" si="827"/>
        <v>0</v>
      </c>
      <c r="BB798" s="112">
        <f t="shared" si="827"/>
        <v>2624</v>
      </c>
      <c r="BC798" s="112">
        <f t="shared" si="827"/>
        <v>0</v>
      </c>
    </row>
    <row r="799" spans="1:55" s="5" customFormat="1" ht="66.75">
      <c r="A799" s="191"/>
      <c r="B799" s="105" t="s">
        <v>332</v>
      </c>
      <c r="C799" s="106" t="s">
        <v>293</v>
      </c>
      <c r="D799" s="106" t="s">
        <v>348</v>
      </c>
      <c r="E799" s="139" t="s">
        <v>254</v>
      </c>
      <c r="F799" s="106" t="s">
        <v>333</v>
      </c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112"/>
      <c r="AD799" s="96"/>
      <c r="AE799" s="96"/>
      <c r="AF799" s="96"/>
      <c r="AG799" s="96"/>
      <c r="AH799" s="112"/>
      <c r="AI799" s="112"/>
      <c r="AJ799" s="112"/>
      <c r="AK799" s="144"/>
      <c r="AL799" s="144"/>
      <c r="AM799" s="112"/>
      <c r="AN799" s="112"/>
      <c r="AO799" s="112">
        <f>AQ799-AM799</f>
        <v>2624</v>
      </c>
      <c r="AP799" s="112"/>
      <c r="AQ799" s="112">
        <v>2624</v>
      </c>
      <c r="AR799" s="112"/>
      <c r="AS799" s="144"/>
      <c r="AT799" s="112">
        <v>2624</v>
      </c>
      <c r="AU799" s="112"/>
      <c r="AV799" s="144"/>
      <c r="AW799" s="108">
        <f>AT799+AV799</f>
        <v>2624</v>
      </c>
      <c r="AX799" s="112">
        <f t="shared" si="791"/>
        <v>0</v>
      </c>
      <c r="AY799" s="152"/>
      <c r="AZ799" s="152"/>
      <c r="BA799" s="152"/>
      <c r="BB799" s="112">
        <f>AW799+AY799+AZ799+BA799</f>
        <v>2624</v>
      </c>
      <c r="BC799" s="109">
        <f>AX799+AY799</f>
        <v>0</v>
      </c>
    </row>
    <row r="800" spans="1:55" s="5" customFormat="1" ht="12.75" customHeight="1">
      <c r="A800" s="191"/>
      <c r="B800" s="105"/>
      <c r="C800" s="106"/>
      <c r="D800" s="106"/>
      <c r="E800" s="139"/>
      <c r="F800" s="10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112"/>
      <c r="AD800" s="96"/>
      <c r="AE800" s="96"/>
      <c r="AF800" s="96"/>
      <c r="AG800" s="96"/>
      <c r="AH800" s="112"/>
      <c r="AI800" s="112"/>
      <c r="AJ800" s="112"/>
      <c r="AK800" s="144"/>
      <c r="AL800" s="144"/>
      <c r="AM800" s="112"/>
      <c r="AN800" s="112"/>
      <c r="AO800" s="112"/>
      <c r="AP800" s="112"/>
      <c r="AQ800" s="112"/>
      <c r="AR800" s="112"/>
      <c r="AS800" s="144"/>
      <c r="AT800" s="112"/>
      <c r="AU800" s="112"/>
      <c r="AV800" s="144"/>
      <c r="AW800" s="108">
        <f>AT800+AV800</f>
        <v>0</v>
      </c>
      <c r="AX800" s="112">
        <f t="shared" si="791"/>
        <v>0</v>
      </c>
      <c r="AY800" s="152"/>
      <c r="AZ800" s="152"/>
      <c r="BA800" s="152"/>
      <c r="BB800" s="124"/>
      <c r="BC800" s="152"/>
    </row>
    <row r="801" spans="1:55" s="5" customFormat="1" ht="40.5" hidden="1">
      <c r="A801" s="191"/>
      <c r="B801" s="92" t="s">
        <v>418</v>
      </c>
      <c r="C801" s="93"/>
      <c r="D801" s="93"/>
      <c r="E801" s="94"/>
      <c r="F801" s="95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>
        <v>460000</v>
      </c>
      <c r="R801" s="96"/>
      <c r="S801" s="96">
        <f>T801-Q801</f>
        <v>-213694</v>
      </c>
      <c r="T801" s="96">
        <v>246306</v>
      </c>
      <c r="U801" s="96"/>
      <c r="V801" s="96">
        <v>284324</v>
      </c>
      <c r="W801" s="96"/>
      <c r="X801" s="96"/>
      <c r="Y801" s="96">
        <f>W801+T801</f>
        <v>246306</v>
      </c>
      <c r="Z801" s="96">
        <f>X801+V801</f>
        <v>284324</v>
      </c>
      <c r="AA801" s="96"/>
      <c r="AB801" s="96"/>
      <c r="AC801" s="96">
        <f>AA801+Y801-7021-1500</f>
        <v>237785</v>
      </c>
      <c r="AD801" s="96">
        <f>AB801+Z801</f>
        <v>284324</v>
      </c>
      <c r="AE801" s="96"/>
      <c r="AF801" s="96"/>
      <c r="AG801" s="96"/>
      <c r="AH801" s="96">
        <f>AE801+AC801</f>
        <v>237785</v>
      </c>
      <c r="AI801" s="96"/>
      <c r="AJ801" s="96">
        <f>AG801+AD801</f>
        <v>284324</v>
      </c>
      <c r="AK801" s="144"/>
      <c r="AL801" s="144"/>
      <c r="AM801" s="96">
        <f>AH801-47380</f>
        <v>190405</v>
      </c>
      <c r="AN801" s="157"/>
      <c r="AO801" s="96">
        <f>AQ801-AM801</f>
        <v>-190405</v>
      </c>
      <c r="AP801" s="96"/>
      <c r="AQ801" s="96"/>
      <c r="AR801" s="96"/>
      <c r="AS801" s="144"/>
      <c r="AT801" s="96"/>
      <c r="AU801" s="96"/>
      <c r="AV801" s="144"/>
      <c r="AW801" s="144"/>
      <c r="AX801" s="144"/>
      <c r="AY801" s="152"/>
      <c r="AZ801" s="152"/>
      <c r="BA801" s="152"/>
      <c r="BB801" s="124"/>
      <c r="BC801" s="152"/>
    </row>
    <row r="802" spans="1:55" s="5" customFormat="1" ht="20.25" hidden="1">
      <c r="A802" s="191"/>
      <c r="B802" s="92"/>
      <c r="C802" s="93"/>
      <c r="D802" s="93"/>
      <c r="E802" s="94"/>
      <c r="F802" s="95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144"/>
      <c r="AL802" s="144"/>
      <c r="AM802" s="192"/>
      <c r="AN802" s="192"/>
      <c r="AO802" s="193"/>
      <c r="AP802" s="193"/>
      <c r="AQ802" s="193"/>
      <c r="AR802" s="193"/>
      <c r="AS802" s="144"/>
      <c r="AT802" s="193"/>
      <c r="AU802" s="193"/>
      <c r="AV802" s="144"/>
      <c r="AW802" s="144"/>
      <c r="AX802" s="144"/>
      <c r="AY802" s="152"/>
      <c r="AZ802" s="152"/>
      <c r="BA802" s="152"/>
      <c r="BB802" s="124"/>
      <c r="BC802" s="152"/>
    </row>
    <row r="803" spans="1:55" s="2" customFormat="1" ht="30.75" customHeight="1">
      <c r="A803" s="98"/>
      <c r="B803" s="92" t="s">
        <v>420</v>
      </c>
      <c r="C803" s="194"/>
      <c r="D803" s="194"/>
      <c r="E803" s="101"/>
      <c r="F803" s="100"/>
      <c r="G803" s="116"/>
      <c r="H803" s="96" t="e">
        <f>#REF!+H801</f>
        <v>#REF!</v>
      </c>
      <c r="I803" s="96" t="e">
        <f>#REF!+I801</f>
        <v>#REF!</v>
      </c>
      <c r="J803" s="96" t="e">
        <f>#REF!+J801</f>
        <v>#REF!</v>
      </c>
      <c r="K803" s="96" t="e">
        <f>#REF!+K801</f>
        <v>#REF!</v>
      </c>
      <c r="L803" s="96" t="e">
        <f>#REF!+L801</f>
        <v>#REF!</v>
      </c>
      <c r="M803" s="96" t="e">
        <f>#REF!+M801</f>
        <v>#REF!</v>
      </c>
      <c r="N803" s="96" t="e">
        <f>#REF!+N801</f>
        <v>#REF!</v>
      </c>
      <c r="O803" s="96" t="e">
        <f>#REF!+O801</f>
        <v>#REF!</v>
      </c>
      <c r="P803" s="96" t="e">
        <f>#REF!+P801</f>
        <v>#REF!</v>
      </c>
      <c r="Q803" s="96" t="e">
        <f>#REF!+Q801</f>
        <v>#REF!</v>
      </c>
      <c r="R803" s="137"/>
      <c r="S803" s="96" t="e">
        <f>S801+#REF!</f>
        <v>#REF!</v>
      </c>
      <c r="T803" s="96" t="e">
        <f>T801+#REF!</f>
        <v>#REF!</v>
      </c>
      <c r="U803" s="96" t="e">
        <f>U801+#REF!</f>
        <v>#REF!</v>
      </c>
      <c r="V803" s="96" t="e">
        <f>V801+#REF!</f>
        <v>#REF!</v>
      </c>
      <c r="W803" s="96" t="e">
        <f>W801+#REF!</f>
        <v>#REF!</v>
      </c>
      <c r="X803" s="96" t="e">
        <f>X801+#REF!</f>
        <v>#REF!</v>
      </c>
      <c r="Y803" s="96" t="e">
        <f>Y801+#REF!</f>
        <v>#REF!</v>
      </c>
      <c r="Z803" s="96" t="e">
        <f>Z801+#REF!</f>
        <v>#REF!</v>
      </c>
      <c r="AA803" s="96" t="e">
        <f>AA801+#REF!</f>
        <v>#REF!</v>
      </c>
      <c r="AB803" s="96" t="e">
        <f>AB801+#REF!</f>
        <v>#REF!</v>
      </c>
      <c r="AC803" s="96" t="e">
        <f>AC801+#REF!</f>
        <v>#REF!</v>
      </c>
      <c r="AD803" s="96" t="e">
        <f>AD801+#REF!</f>
        <v>#REF!</v>
      </c>
      <c r="AE803" s="96" t="e">
        <f>AE801+#REF!</f>
        <v>#REF!</v>
      </c>
      <c r="AF803" s="96" t="e">
        <f>AF801+#REF!</f>
        <v>#REF!</v>
      </c>
      <c r="AG803" s="96" t="e">
        <f>AG801+#REF!</f>
        <v>#REF!</v>
      </c>
      <c r="AH803" s="96" t="e">
        <f aca="true" t="shared" si="828" ref="AH803:AN803">AH18+AH33+AH117+AH143+AH161+AH183+AH217+AH240+AH288+AH333+AH393+AH434+AH475+AH544+AH582+AH610+AH656+AH696+AH801</f>
        <v>#REF!</v>
      </c>
      <c r="AI803" s="96">
        <f t="shared" si="828"/>
        <v>3566</v>
      </c>
      <c r="AJ803" s="96" t="e">
        <f t="shared" si="828"/>
        <v>#REF!</v>
      </c>
      <c r="AK803" s="96" t="e">
        <f t="shared" si="828"/>
        <v>#REF!</v>
      </c>
      <c r="AL803" s="96" t="e">
        <f t="shared" si="828"/>
        <v>#REF!</v>
      </c>
      <c r="AM803" s="96" t="e">
        <f t="shared" si="828"/>
        <v>#REF!</v>
      </c>
      <c r="AN803" s="96" t="e">
        <f t="shared" si="828"/>
        <v>#REF!</v>
      </c>
      <c r="AO803" s="96">
        <f>AO18+AO33+AO117+AO143+AO161+AO183+AO217+AO240+AO288+AO333+AO393+AO434+AO475+AO544+AO582+AO610+AO656+AO696+AO801+AO235+AO648+AO155</f>
        <v>2395243</v>
      </c>
      <c r="AP803" s="96" t="e">
        <f>AP18+AP33+AP117+AP143+AP161+AP183+AP217+AP240+AP288+AP333+AP393+AP434+AP475+AP544+AP582+AP610+AP656+AP696+AP801+AP235+AP648+AP155</f>
        <v>#REF!</v>
      </c>
      <c r="AQ803" s="96">
        <f>AQ18+AQ33+AQ117+AQ143+AQ161+AQ183+AQ217+AQ240+AQ288+AQ333+AQ393+AQ434+AQ475+AQ544+AQ582+AQ610+AQ656+AQ696+AQ801+AQ235+AQ648+AQ155</f>
        <v>7922016</v>
      </c>
      <c r="AR803" s="96">
        <f>AR18+AR33+AR117+AR143+AR161+AR183+AR217+AR240+AR288+AR333+AR393+AR434+AR475+AR544+AR582+AR610+AR656+AR696+AR801+AR235+AR648+AR155</f>
        <v>901871</v>
      </c>
      <c r="AS803" s="136"/>
      <c r="AT803" s="96">
        <f aca="true" t="shared" si="829" ref="AT803:BC803">AT18+AT33+AT117+AT143+AT161+AT183+AT217+AT240+AT288+AT333+AT393+AT434+AT475+AT544+AT582+AT610+AT656+AT696+AT801+AT235+AT648+AT155</f>
        <v>7922016</v>
      </c>
      <c r="AU803" s="96">
        <f t="shared" si="829"/>
        <v>901871</v>
      </c>
      <c r="AV803" s="96">
        <f t="shared" si="829"/>
        <v>200060</v>
      </c>
      <c r="AW803" s="96">
        <f t="shared" si="829"/>
        <v>8122076</v>
      </c>
      <c r="AX803" s="96">
        <f t="shared" si="829"/>
        <v>901871</v>
      </c>
      <c r="AY803" s="96">
        <f t="shared" si="829"/>
        <v>209964</v>
      </c>
      <c r="AZ803" s="96">
        <f t="shared" si="829"/>
        <v>30835</v>
      </c>
      <c r="BA803" s="96">
        <f t="shared" si="829"/>
        <v>0</v>
      </c>
      <c r="BB803" s="96">
        <f t="shared" si="829"/>
        <v>8362875</v>
      </c>
      <c r="BC803" s="96">
        <f t="shared" si="829"/>
        <v>1111835</v>
      </c>
    </row>
    <row r="804" spans="1:39" ht="45" customHeight="1">
      <c r="A804" s="12"/>
      <c r="B804" s="39"/>
      <c r="C804" s="40"/>
      <c r="D804" s="40"/>
      <c r="E804" s="41"/>
      <c r="F804" s="38"/>
      <c r="G804" s="35"/>
      <c r="H804" s="35"/>
      <c r="I804" s="35"/>
      <c r="N804" s="35"/>
      <c r="AM804" s="28"/>
    </row>
    <row r="805" spans="1:55" s="196" customFormat="1" ht="23.25">
      <c r="A805" s="235" t="s">
        <v>3</v>
      </c>
      <c r="B805" s="235"/>
      <c r="C805" s="195"/>
      <c r="D805" s="195"/>
      <c r="E805" s="195"/>
      <c r="F805" s="195"/>
      <c r="G805" s="195"/>
      <c r="H805" s="195"/>
      <c r="I805" s="195"/>
      <c r="J805" s="195"/>
      <c r="K805" s="195"/>
      <c r="L805" s="195"/>
      <c r="M805" s="195"/>
      <c r="N805" s="195"/>
      <c r="O805" s="195"/>
      <c r="P805" s="195"/>
      <c r="Q805" s="195"/>
      <c r="R805" s="195"/>
      <c r="S805" s="195"/>
      <c r="T805" s="195"/>
      <c r="U805" s="195"/>
      <c r="V805" s="195"/>
      <c r="W805" s="195"/>
      <c r="X805" s="195"/>
      <c r="Y805" s="195"/>
      <c r="Z805" s="195"/>
      <c r="AA805" s="195"/>
      <c r="AB805" s="195"/>
      <c r="AC805" s="195"/>
      <c r="AD805" s="195"/>
      <c r="AL805" s="197"/>
      <c r="AM805" s="198"/>
      <c r="AN805" s="199"/>
      <c r="AO805" s="198"/>
      <c r="AP805" s="198"/>
      <c r="AQ805" s="198"/>
      <c r="AR805" s="198"/>
      <c r="AY805" s="200"/>
      <c r="AZ805" s="200"/>
      <c r="BA805" s="200"/>
      <c r="BB805" s="201"/>
      <c r="BC805" s="201"/>
    </row>
    <row r="806" spans="1:55" s="196" customFormat="1" ht="23.25">
      <c r="A806" s="235" t="s">
        <v>152</v>
      </c>
      <c r="B806" s="235"/>
      <c r="C806" s="195"/>
      <c r="D806" s="195"/>
      <c r="E806" s="195"/>
      <c r="F806" s="195"/>
      <c r="G806" s="195"/>
      <c r="H806" s="195" t="s">
        <v>153</v>
      </c>
      <c r="I806" s="195"/>
      <c r="J806" s="195"/>
      <c r="K806" s="195"/>
      <c r="L806" s="195"/>
      <c r="M806" s="195"/>
      <c r="N806" s="195"/>
      <c r="O806" s="195"/>
      <c r="P806" s="195"/>
      <c r="Q806" s="195"/>
      <c r="R806" s="195"/>
      <c r="S806" s="195"/>
      <c r="T806" s="195"/>
      <c r="U806" s="195"/>
      <c r="V806" s="195"/>
      <c r="W806" s="195"/>
      <c r="X806" s="195"/>
      <c r="Y806" s="195"/>
      <c r="Z806" s="195"/>
      <c r="AA806" s="195"/>
      <c r="AB806" s="195"/>
      <c r="AC806" s="207" t="s">
        <v>154</v>
      </c>
      <c r="AD806" s="207"/>
      <c r="AH806" s="207" t="s">
        <v>154</v>
      </c>
      <c r="AI806" s="207"/>
      <c r="AJ806" s="207"/>
      <c r="AM806" s="199"/>
      <c r="AN806" s="214"/>
      <c r="AO806" s="214"/>
      <c r="AP806" s="202"/>
      <c r="AQ806" s="207" t="s">
        <v>154</v>
      </c>
      <c r="AR806" s="207"/>
      <c r="AT806" s="210" t="s">
        <v>154</v>
      </c>
      <c r="AU806" s="210"/>
      <c r="AW806" s="207" t="s">
        <v>154</v>
      </c>
      <c r="AX806" s="207"/>
      <c r="AY806" s="200"/>
      <c r="AZ806" s="200"/>
      <c r="BA806" s="200"/>
      <c r="BB806" s="207" t="s">
        <v>153</v>
      </c>
      <c r="BC806" s="207"/>
    </row>
    <row r="808" spans="6:39" ht="18.75">
      <c r="F808" s="44"/>
      <c r="G808" s="45"/>
      <c r="H808" s="45"/>
      <c r="I808" s="45"/>
      <c r="J808" s="21"/>
      <c r="N808" s="23"/>
      <c r="AH808" s="43"/>
      <c r="AI808" s="43"/>
      <c r="AJ808" s="43"/>
      <c r="AM808" s="28"/>
    </row>
    <row r="809" spans="6:14" ht="18.75">
      <c r="F809" s="44"/>
      <c r="G809" s="45"/>
      <c r="H809" s="45"/>
      <c r="I809" s="45"/>
      <c r="J809" s="21"/>
      <c r="N809" s="23"/>
    </row>
    <row r="810" spans="6:14" ht="18.75">
      <c r="F810" s="44"/>
      <c r="G810" s="45"/>
      <c r="H810" s="45"/>
      <c r="I810" s="45"/>
      <c r="N810" s="23"/>
    </row>
    <row r="811" spans="6:39" ht="18.75">
      <c r="F811" s="44"/>
      <c r="G811" s="45"/>
      <c r="H811" s="45"/>
      <c r="I811" s="45"/>
      <c r="J811" s="46"/>
      <c r="L811" s="19">
        <f>J829-K811</f>
        <v>0</v>
      </c>
      <c r="N811" s="23"/>
      <c r="AM811" s="28"/>
    </row>
    <row r="812" spans="6:14" ht="18.75">
      <c r="F812" s="38"/>
      <c r="G812" s="45"/>
      <c r="H812" s="45"/>
      <c r="I812" s="45"/>
      <c r="J812" s="46"/>
      <c r="N812" s="23"/>
    </row>
    <row r="813" spans="6:14" ht="18.75">
      <c r="F813" s="44"/>
      <c r="G813" s="45"/>
      <c r="H813" s="45"/>
      <c r="I813" s="45"/>
      <c r="J813" s="46"/>
      <c r="N813" s="23"/>
    </row>
    <row r="814" spans="6:14" ht="18.75">
      <c r="F814" s="44"/>
      <c r="G814" s="45"/>
      <c r="H814" s="45"/>
      <c r="I814" s="45"/>
      <c r="J814" s="46"/>
      <c r="N814" s="23"/>
    </row>
    <row r="815" spans="1:55" s="7" customFormat="1" ht="18.75">
      <c r="A815" s="11"/>
      <c r="B815" s="17"/>
      <c r="C815" s="11"/>
      <c r="D815" s="11"/>
      <c r="E815" s="18"/>
      <c r="F815" s="47"/>
      <c r="G815" s="48"/>
      <c r="H815" s="48"/>
      <c r="I815" s="48"/>
      <c r="J815" s="46"/>
      <c r="K815" s="19"/>
      <c r="L815" s="19"/>
      <c r="M815" s="19"/>
      <c r="N815" s="49"/>
      <c r="O815" s="21"/>
      <c r="P815" s="50"/>
      <c r="Q815" s="51"/>
      <c r="R815" s="22"/>
      <c r="S815" s="23"/>
      <c r="T815" s="27"/>
      <c r="U815" s="27"/>
      <c r="V815" s="27"/>
      <c r="W815" s="22"/>
      <c r="X815" s="22"/>
      <c r="Y815" s="22"/>
      <c r="Z815" s="22"/>
      <c r="AM815" s="52"/>
      <c r="AN815" s="52"/>
      <c r="AO815" s="53"/>
      <c r="AP815" s="53"/>
      <c r="AQ815" s="42"/>
      <c r="AR815" s="53"/>
      <c r="AY815" s="73"/>
      <c r="AZ815" s="73"/>
      <c r="BA815" s="73"/>
      <c r="BB815" s="65"/>
      <c r="BC815" s="73"/>
    </row>
    <row r="816" spans="6:10" ht="18.75">
      <c r="F816" s="47"/>
      <c r="H816" s="54"/>
      <c r="J816" s="46"/>
    </row>
    <row r="817" spans="6:14" ht="18.75">
      <c r="F817" s="44"/>
      <c r="G817" s="45"/>
      <c r="H817" s="45"/>
      <c r="I817" s="45"/>
      <c r="J817" s="46"/>
      <c r="N817" s="23"/>
    </row>
    <row r="818" spans="6:14" ht="18.75">
      <c r="F818" s="44"/>
      <c r="G818" s="45"/>
      <c r="H818" s="45"/>
      <c r="I818" s="45"/>
      <c r="J818" s="46"/>
      <c r="N818" s="23"/>
    </row>
    <row r="819" spans="6:14" ht="18.75">
      <c r="F819" s="47"/>
      <c r="G819" s="48"/>
      <c r="H819" s="48"/>
      <c r="I819" s="48"/>
      <c r="J819" s="46"/>
      <c r="N819" s="49"/>
    </row>
    <row r="820" spans="6:10" ht="18.75">
      <c r="F820" s="44"/>
      <c r="J820" s="46"/>
    </row>
    <row r="821" spans="6:14" ht="18.75">
      <c r="F821" s="44"/>
      <c r="G821" s="45"/>
      <c r="J821" s="46"/>
      <c r="N821" s="23"/>
    </row>
    <row r="822" spans="6:14" ht="18.75">
      <c r="F822" s="44"/>
      <c r="G822" s="45"/>
      <c r="J822" s="46"/>
      <c r="N822" s="23"/>
    </row>
    <row r="823" spans="6:14" ht="18.75">
      <c r="F823" s="44"/>
      <c r="G823" s="45"/>
      <c r="J823" s="46"/>
      <c r="N823" s="23"/>
    </row>
    <row r="824" spans="6:14" ht="18.75">
      <c r="F824" s="44"/>
      <c r="G824" s="45"/>
      <c r="J824" s="46"/>
      <c r="N824" s="23"/>
    </row>
    <row r="825" spans="6:14" ht="18.75">
      <c r="F825" s="44"/>
      <c r="G825" s="45"/>
      <c r="J825" s="46"/>
      <c r="N825" s="23"/>
    </row>
    <row r="826" spans="6:14" ht="18.75">
      <c r="F826" s="47"/>
      <c r="G826" s="48"/>
      <c r="H826" s="48"/>
      <c r="I826" s="48"/>
      <c r="J826" s="46"/>
      <c r="N826" s="49"/>
    </row>
    <row r="827" spans="6:10" ht="18.75">
      <c r="F827" s="44"/>
      <c r="J827" s="46"/>
    </row>
    <row r="828" spans="6:14" ht="18.75">
      <c r="F828" s="44"/>
      <c r="G828" s="45"/>
      <c r="J828" s="46"/>
      <c r="N828" s="23"/>
    </row>
    <row r="829" spans="1:55" s="8" customFormat="1" ht="18.75">
      <c r="A829" s="55"/>
      <c r="B829" s="56"/>
      <c r="C829" s="55"/>
      <c r="D829" s="55"/>
      <c r="E829" s="57"/>
      <c r="F829" s="47"/>
      <c r="G829" s="48"/>
      <c r="H829" s="55"/>
      <c r="I829" s="55"/>
      <c r="J829" s="58"/>
      <c r="K829" s="59"/>
      <c r="L829" s="59"/>
      <c r="M829" s="59"/>
      <c r="N829" s="49"/>
      <c r="O829" s="60"/>
      <c r="P829" s="60"/>
      <c r="Q829" s="59"/>
      <c r="R829" s="61"/>
      <c r="S829" s="49"/>
      <c r="T829" s="62"/>
      <c r="U829" s="62"/>
      <c r="V829" s="62"/>
      <c r="W829" s="61"/>
      <c r="X829" s="61"/>
      <c r="Y829" s="61"/>
      <c r="Z829" s="61"/>
      <c r="AM829" s="63"/>
      <c r="AN829" s="63"/>
      <c r="AO829" s="64"/>
      <c r="AP829" s="64"/>
      <c r="AQ829" s="64"/>
      <c r="AR829" s="64"/>
      <c r="AY829" s="73"/>
      <c r="AZ829" s="73"/>
      <c r="BA829" s="73"/>
      <c r="BB829" s="65"/>
      <c r="BC829" s="73"/>
    </row>
    <row r="830" ht="18.75">
      <c r="F830" s="44"/>
    </row>
    <row r="831" spans="6:14" ht="18.75">
      <c r="F831" s="44"/>
      <c r="G831" s="45"/>
      <c r="N831" s="23"/>
    </row>
    <row r="832" spans="6:14" ht="18.75">
      <c r="F832" s="44"/>
      <c r="G832" s="45"/>
      <c r="N832" s="23"/>
    </row>
    <row r="833" spans="6:14" ht="18.75">
      <c r="F833" s="44"/>
      <c r="G833" s="45"/>
      <c r="N833" s="23"/>
    </row>
    <row r="834" spans="6:14" ht="18.75">
      <c r="F834" s="44"/>
      <c r="G834" s="45"/>
      <c r="H834" s="45">
        <f>H772</f>
        <v>4617</v>
      </c>
      <c r="I834" s="45">
        <f>I772</f>
        <v>0</v>
      </c>
      <c r="N834" s="23"/>
    </row>
    <row r="835" spans="1:55" s="8" customFormat="1" ht="18.75">
      <c r="A835" s="55"/>
      <c r="B835" s="56"/>
      <c r="C835" s="55"/>
      <c r="D835" s="55"/>
      <c r="E835" s="57"/>
      <c r="F835" s="47"/>
      <c r="G835" s="48"/>
      <c r="H835" s="55"/>
      <c r="I835" s="55"/>
      <c r="J835" s="59"/>
      <c r="K835" s="59"/>
      <c r="L835" s="59"/>
      <c r="M835" s="59"/>
      <c r="N835" s="49"/>
      <c r="O835" s="60"/>
      <c r="P835" s="60"/>
      <c r="Q835" s="59"/>
      <c r="R835" s="61"/>
      <c r="S835" s="49"/>
      <c r="T835" s="62"/>
      <c r="U835" s="62"/>
      <c r="V835" s="62"/>
      <c r="W835" s="61"/>
      <c r="X835" s="61"/>
      <c r="Y835" s="61"/>
      <c r="Z835" s="61"/>
      <c r="AM835" s="63"/>
      <c r="AN835" s="63"/>
      <c r="AO835" s="64"/>
      <c r="AP835" s="64"/>
      <c r="AQ835" s="64"/>
      <c r="AR835" s="64"/>
      <c r="AY835" s="73"/>
      <c r="AZ835" s="73"/>
      <c r="BA835" s="73"/>
      <c r="BB835" s="65"/>
      <c r="BC835" s="73"/>
    </row>
    <row r="836" spans="1:55" s="8" customFormat="1" ht="18.75">
      <c r="A836" s="55"/>
      <c r="B836" s="56"/>
      <c r="C836" s="55"/>
      <c r="D836" s="55"/>
      <c r="E836" s="57"/>
      <c r="F836" s="47"/>
      <c r="G836" s="55"/>
      <c r="H836" s="55"/>
      <c r="I836" s="55"/>
      <c r="J836" s="59"/>
      <c r="K836" s="59"/>
      <c r="L836" s="59"/>
      <c r="M836" s="59"/>
      <c r="N836" s="65"/>
      <c r="O836" s="60"/>
      <c r="P836" s="60"/>
      <c r="Q836" s="59"/>
      <c r="R836" s="61"/>
      <c r="S836" s="49"/>
      <c r="T836" s="62"/>
      <c r="U836" s="62"/>
      <c r="V836" s="62"/>
      <c r="W836" s="61"/>
      <c r="X836" s="61"/>
      <c r="Y836" s="61"/>
      <c r="Z836" s="61"/>
      <c r="AM836" s="63"/>
      <c r="AN836" s="63"/>
      <c r="AO836" s="64"/>
      <c r="AP836" s="64"/>
      <c r="AQ836" s="64"/>
      <c r="AR836" s="64"/>
      <c r="AY836" s="73"/>
      <c r="AZ836" s="73"/>
      <c r="BA836" s="73"/>
      <c r="BB836" s="65"/>
      <c r="BC836" s="73"/>
    </row>
    <row r="837" spans="6:14" ht="18.75">
      <c r="F837" s="44"/>
      <c r="G837" s="45"/>
      <c r="H837" s="45">
        <f>H435</f>
        <v>1038669</v>
      </c>
      <c r="I837" s="45">
        <f>I435</f>
        <v>0</v>
      </c>
      <c r="N837" s="23"/>
    </row>
    <row r="838" spans="6:14" ht="18.75">
      <c r="F838" s="44"/>
      <c r="G838" s="45"/>
      <c r="H838" s="45">
        <f>H398+H438+H611</f>
        <v>1040675</v>
      </c>
      <c r="I838" s="45">
        <f>I398+I438+I611</f>
        <v>0</v>
      </c>
      <c r="N838" s="23"/>
    </row>
    <row r="839" spans="6:14" ht="18.75">
      <c r="F839" s="44"/>
      <c r="G839" s="45"/>
      <c r="H839" s="45">
        <f>H93+H213</f>
        <v>4930</v>
      </c>
      <c r="I839" s="45">
        <f>I93+I213</f>
        <v>0</v>
      </c>
      <c r="N839" s="23"/>
    </row>
    <row r="840" spans="6:14" ht="18.75">
      <c r="F840" s="44"/>
      <c r="G840" s="45"/>
      <c r="H840" s="45">
        <f>H401</f>
        <v>43777</v>
      </c>
      <c r="I840" s="45">
        <f>I401</f>
        <v>0</v>
      </c>
      <c r="N840" s="23"/>
    </row>
    <row r="841" spans="6:14" ht="18.75">
      <c r="F841" s="44"/>
      <c r="G841" s="45"/>
      <c r="H841" s="45" t="e">
        <f>H443+H545+H594</f>
        <v>#REF!</v>
      </c>
      <c r="I841" s="45" t="e">
        <f>I443+I545+I594</f>
        <v>#REF!</v>
      </c>
      <c r="N841" s="23"/>
    </row>
    <row r="842" spans="6:14" ht="18.75">
      <c r="F842" s="44"/>
      <c r="G842" s="45"/>
      <c r="H842" s="45" t="e">
        <f>#REF!+H446+#REF!</f>
        <v>#REF!</v>
      </c>
      <c r="I842" s="45" t="e">
        <f>#REF!+I446+#REF!</f>
        <v>#REF!</v>
      </c>
      <c r="N842" s="23"/>
    </row>
    <row r="843" spans="6:14" ht="18.75">
      <c r="F843" s="47"/>
      <c r="G843" s="48"/>
      <c r="H843" s="48" t="e">
        <f>SUM(H837:H842)</f>
        <v>#REF!</v>
      </c>
      <c r="I843" s="48" t="e">
        <f>SUM(I837:I842)</f>
        <v>#REF!</v>
      </c>
      <c r="N843" s="49"/>
    </row>
    <row r="844" ht="18.75">
      <c r="F844" s="44"/>
    </row>
    <row r="845" spans="6:14" ht="18.75">
      <c r="F845" s="44"/>
      <c r="G845" s="45"/>
      <c r="H845" s="45">
        <f>H404</f>
        <v>199511</v>
      </c>
      <c r="I845" s="45">
        <f>I404</f>
        <v>0</v>
      </c>
      <c r="N845" s="23"/>
    </row>
    <row r="846" spans="6:14" ht="18.75">
      <c r="F846" s="44"/>
      <c r="G846" s="45"/>
      <c r="H846" s="45">
        <f>H96</f>
        <v>4856</v>
      </c>
      <c r="I846" s="45">
        <f>I96</f>
        <v>0</v>
      </c>
      <c r="N846" s="23"/>
    </row>
    <row r="847" spans="6:14" ht="18.75">
      <c r="F847" s="44"/>
      <c r="G847" s="45"/>
      <c r="H847" s="45">
        <f>H99</f>
        <v>780</v>
      </c>
      <c r="I847" s="45">
        <f>I99</f>
        <v>0</v>
      </c>
      <c r="N847" s="23"/>
    </row>
    <row r="848" spans="6:14" ht="18.75">
      <c r="F848" s="47"/>
      <c r="G848" s="48"/>
      <c r="H848" s="48">
        <f>H845+H846+H847</f>
        <v>205147</v>
      </c>
      <c r="I848" s="48">
        <f>I845+I846+I847</f>
        <v>0</v>
      </c>
      <c r="N848" s="49"/>
    </row>
    <row r="849" ht="18.75">
      <c r="F849" s="47"/>
    </row>
    <row r="850" spans="6:14" ht="18.75">
      <c r="F850" s="44"/>
      <c r="G850" s="45"/>
      <c r="H850" s="45">
        <f>H334</f>
        <v>445615</v>
      </c>
      <c r="I850" s="45">
        <f>I334</f>
        <v>0</v>
      </c>
      <c r="N850" s="23"/>
    </row>
    <row r="851" spans="6:14" ht="18.75">
      <c r="F851" s="44"/>
      <c r="G851" s="45"/>
      <c r="H851" s="45">
        <f>H342</f>
        <v>176479</v>
      </c>
      <c r="I851" s="45">
        <f>I342</f>
        <v>0</v>
      </c>
      <c r="N851" s="23"/>
    </row>
    <row r="852" spans="6:14" ht="18.75">
      <c r="F852" s="44"/>
      <c r="G852" s="45"/>
      <c r="H852" s="45"/>
      <c r="I852" s="45"/>
      <c r="N852" s="23"/>
    </row>
    <row r="853" spans="6:14" ht="18.75">
      <c r="F853" s="44"/>
      <c r="G853" s="45"/>
      <c r="H853" s="45">
        <f>H345</f>
        <v>229141</v>
      </c>
      <c r="I853" s="45">
        <f>I345</f>
        <v>0</v>
      </c>
      <c r="N853" s="23"/>
    </row>
    <row r="854" spans="6:14" ht="18.75">
      <c r="F854" s="44"/>
      <c r="G854" s="45"/>
      <c r="H854" s="45">
        <f>H350</f>
        <v>90724</v>
      </c>
      <c r="I854" s="45">
        <f>I350</f>
        <v>0</v>
      </c>
      <c r="N854" s="23"/>
    </row>
    <row r="855" spans="6:14" ht="18.75">
      <c r="F855" s="44"/>
      <c r="G855" s="45"/>
      <c r="H855" s="45">
        <f>H625</f>
        <v>51703</v>
      </c>
      <c r="I855" s="45">
        <f>I625</f>
        <v>0</v>
      </c>
      <c r="N855" s="23"/>
    </row>
    <row r="856" spans="6:14" ht="18.75">
      <c r="F856" s="44"/>
      <c r="G856" s="45"/>
      <c r="H856" s="45">
        <f>H364</f>
        <v>229448</v>
      </c>
      <c r="I856" s="45">
        <f>I364</f>
        <v>0</v>
      </c>
      <c r="N856" s="23"/>
    </row>
    <row r="857" spans="6:14" ht="18.75">
      <c r="F857" s="47"/>
      <c r="G857" s="48"/>
      <c r="H857" s="48">
        <f>SUM(H850:H856)</f>
        <v>1223110</v>
      </c>
      <c r="I857" s="48">
        <f>SUM(I850:I856)</f>
        <v>0</v>
      </c>
      <c r="N857" s="49"/>
    </row>
    <row r="858" ht="18.75">
      <c r="F858" s="44"/>
    </row>
    <row r="859" spans="6:14" ht="18.75">
      <c r="F859" s="44"/>
      <c r="G859" s="45"/>
      <c r="H859" s="45">
        <f>H662</f>
        <v>19352</v>
      </c>
      <c r="I859" s="45">
        <f>I662</f>
        <v>0</v>
      </c>
      <c r="N859" s="23"/>
    </row>
    <row r="860" spans="6:14" ht="18.75">
      <c r="F860" s="44"/>
      <c r="G860" s="45"/>
      <c r="H860" s="45">
        <f>H665+H552</f>
        <v>67125</v>
      </c>
      <c r="I860" s="45">
        <f>I665+I552</f>
        <v>0</v>
      </c>
      <c r="N860" s="23"/>
    </row>
    <row r="861" spans="6:14" ht="18.75">
      <c r="F861" s="44"/>
      <c r="G861" s="45"/>
      <c r="H861" s="45" t="e">
        <f>H377+H560+H670+#REF!</f>
        <v>#REF!</v>
      </c>
      <c r="I861" s="45" t="e">
        <f>I377+I560+I670+#REF!</f>
        <v>#REF!</v>
      </c>
      <c r="N861" s="23"/>
    </row>
    <row r="862" spans="6:14" ht="18.75">
      <c r="F862" s="44"/>
      <c r="G862" s="45"/>
      <c r="H862" s="45" t="e">
        <f>#REF!</f>
        <v>#REF!</v>
      </c>
      <c r="I862" s="45" t="e">
        <f>#REF!</f>
        <v>#REF!</v>
      </c>
      <c r="N862" s="23"/>
    </row>
    <row r="863" spans="6:14" ht="18.75">
      <c r="F863" s="44"/>
      <c r="G863" s="45"/>
      <c r="H863" s="45">
        <f>H676+H574</f>
        <v>60400</v>
      </c>
      <c r="I863" s="45">
        <f>I676+I574</f>
        <v>0</v>
      </c>
      <c r="N863" s="23"/>
    </row>
    <row r="864" spans="6:14" ht="18.75">
      <c r="F864" s="47"/>
      <c r="G864" s="48"/>
      <c r="H864" s="48" t="e">
        <f>SUM(H859:H863)</f>
        <v>#REF!</v>
      </c>
      <c r="I864" s="48" t="e">
        <f>SUM(I859:I863)</f>
        <v>#REF!</v>
      </c>
      <c r="N864" s="49"/>
    </row>
    <row r="865" spans="7:14" ht="18.75">
      <c r="G865" s="48"/>
      <c r="H865" s="45" t="e">
        <f>H864+H857+H848+H843+H826+H819+H815+H829</f>
        <v>#REF!</v>
      </c>
      <c r="I865" s="45" t="e">
        <f>I864+I857+I848+I843+I826+I819+I815+I829</f>
        <v>#REF!</v>
      </c>
      <c r="N865" s="49"/>
    </row>
    <row r="867" spans="2:14" ht="18.75">
      <c r="B867" s="39"/>
      <c r="C867" s="38"/>
      <c r="D867" s="38"/>
      <c r="E867" s="41"/>
      <c r="F867" s="38"/>
      <c r="G867" s="35"/>
      <c r="N867" s="35"/>
    </row>
    <row r="868" spans="2:14" ht="18.75">
      <c r="B868" s="66"/>
      <c r="C868" s="12"/>
      <c r="D868" s="12"/>
      <c r="E868" s="67"/>
      <c r="F868" s="12"/>
      <c r="G868" s="12"/>
      <c r="N868" s="36"/>
    </row>
    <row r="869" spans="7:14" ht="18.75">
      <c r="G869" s="45"/>
      <c r="N869" s="23"/>
    </row>
  </sheetData>
  <autoFilter ref="A13:G803"/>
  <mergeCells count="91">
    <mergeCell ref="BB806:BC806"/>
    <mergeCell ref="AY13:BA13"/>
    <mergeCell ref="BB13:BC13"/>
    <mergeCell ref="BB14:BB17"/>
    <mergeCell ref="BC14:BC17"/>
    <mergeCell ref="AY14:AY17"/>
    <mergeCell ref="AZ14:AZ17"/>
    <mergeCell ref="BA14:BA17"/>
    <mergeCell ref="AW14:AW17"/>
    <mergeCell ref="AX14:AX17"/>
    <mergeCell ref="AV14:AV17"/>
    <mergeCell ref="AW13:AX13"/>
    <mergeCell ref="W14:W17"/>
    <mergeCell ref="T14:T17"/>
    <mergeCell ref="U14:U17"/>
    <mergeCell ref="B13:B17"/>
    <mergeCell ref="F13:F17"/>
    <mergeCell ref="V14:V17"/>
    <mergeCell ref="I14:I17"/>
    <mergeCell ref="G13:G17"/>
    <mergeCell ref="J14:J17"/>
    <mergeCell ref="H14:H17"/>
    <mergeCell ref="H13:I13"/>
    <mergeCell ref="J13:L13"/>
    <mergeCell ref="S14:S17"/>
    <mergeCell ref="O13:O17"/>
    <mergeCell ref="P13:R13"/>
    <mergeCell ref="R14:R17"/>
    <mergeCell ref="S13:V13"/>
    <mergeCell ref="A806:B806"/>
    <mergeCell ref="Q14:Q17"/>
    <mergeCell ref="N13:N17"/>
    <mergeCell ref="C13:C17"/>
    <mergeCell ref="D13:D17"/>
    <mergeCell ref="E13:E17"/>
    <mergeCell ref="A13:A17"/>
    <mergeCell ref="A805:B805"/>
    <mergeCell ref="K14:K17"/>
    <mergeCell ref="L14:L17"/>
    <mergeCell ref="AB14:AB17"/>
    <mergeCell ref="AC13:AD13"/>
    <mergeCell ref="AC14:AC17"/>
    <mergeCell ref="X14:X17"/>
    <mergeCell ref="Y13:Z13"/>
    <mergeCell ref="AA14:AA17"/>
    <mergeCell ref="Y14:Y17"/>
    <mergeCell ref="Z14:Z17"/>
    <mergeCell ref="AD14:AD17"/>
    <mergeCell ref="W13:X13"/>
    <mergeCell ref="AE13:AG13"/>
    <mergeCell ref="AI15:AI17"/>
    <mergeCell ref="AE14:AF14"/>
    <mergeCell ref="AE15:AE17"/>
    <mergeCell ref="AF15:AF17"/>
    <mergeCell ref="AH13:AJ13"/>
    <mergeCell ref="AG14:AG17"/>
    <mergeCell ref="AJ14:AJ17"/>
    <mergeCell ref="AH806:AJ806"/>
    <mergeCell ref="AK13:AK17"/>
    <mergeCell ref="AM14:AN14"/>
    <mergeCell ref="AO14:AO17"/>
    <mergeCell ref="AM15:AM17"/>
    <mergeCell ref="AN15:AN17"/>
    <mergeCell ref="AL14:AL17"/>
    <mergeCell ref="AM13:AN13"/>
    <mergeCell ref="AH14:AI14"/>
    <mergeCell ref="AH15:AH17"/>
    <mergeCell ref="AQ806:AR806"/>
    <mergeCell ref="AN806:AO806"/>
    <mergeCell ref="AO13:AR13"/>
    <mergeCell ref="AQ14:AQ17"/>
    <mergeCell ref="AR14:AR17"/>
    <mergeCell ref="AP14:AP17"/>
    <mergeCell ref="AW806:AX806"/>
    <mergeCell ref="AW5:AX5"/>
    <mergeCell ref="AW6:AX6"/>
    <mergeCell ref="AA13:AB13"/>
    <mergeCell ref="AC806:AD806"/>
    <mergeCell ref="AT806:AU806"/>
    <mergeCell ref="AS13:AU13"/>
    <mergeCell ref="AS14:AS17"/>
    <mergeCell ref="AT14:AT17"/>
    <mergeCell ref="AU14:AU17"/>
    <mergeCell ref="A8:BC11"/>
    <mergeCell ref="BH1:BJ1"/>
    <mergeCell ref="BH2:BJ2"/>
    <mergeCell ref="BH3:BJ3"/>
    <mergeCell ref="G6:N6"/>
    <mergeCell ref="BB5:BC5"/>
    <mergeCell ref="BB6:BC6"/>
    <mergeCell ref="G5:N5"/>
  </mergeCells>
  <printOptions/>
  <pageMargins left="0.5905511811023623" right="0.1968503937007874" top="0.5118110236220472" bottom="0.31496062992125984" header="0.5118110236220472" footer="0.2755905511811024"/>
  <pageSetup fitToHeight="37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2011-03-17T06:46:41Z</cp:lastPrinted>
  <dcterms:created xsi:type="dcterms:W3CDTF">2007-01-25T06:11:58Z</dcterms:created>
  <dcterms:modified xsi:type="dcterms:W3CDTF">2011-03-17T06:46:42Z</dcterms:modified>
  <cp:category/>
  <cp:version/>
  <cp:contentType/>
  <cp:contentStatus/>
</cp:coreProperties>
</file>