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1" sheetId="1" r:id="rId1"/>
  </sheets>
  <definedNames>
    <definedName name="APPT" localSheetId="0">'1'!$A$23</definedName>
    <definedName name="FIO" localSheetId="0">'1'!$C$23</definedName>
    <definedName name="SIGN" localSheetId="0">'1'!$A$23:$E$24</definedName>
    <definedName name="_xlnm.Print_Area" localSheetId="0">'1'!$A$1:$F$153</definedName>
  </definedNames>
  <calcPr fullCalcOnLoad="1"/>
</workbook>
</file>

<file path=xl/sharedStrings.xml><?xml version="1.0" encoding="utf-8"?>
<sst xmlns="http://schemas.openxmlformats.org/spreadsheetml/2006/main" count="252" uniqueCount="179">
  <si>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</si>
  <si>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 xml:space="preserve">Единый налог на вмененный доход для отдельных видов деятельности </t>
  </si>
  <si>
    <t>ИТОГО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</si>
  <si>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</si>
  <si>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</si>
  <si>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Прочие местные налоги и сборы, мобилизуемые на территориях городских округов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</si>
  <si>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</si>
  <si>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Код дохода</t>
  </si>
  <si>
    <t>Кол-во</t>
  </si>
  <si>
    <t>ВСЕГО</t>
  </si>
  <si>
    <t>Наименование кода дохода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</si>
  <si>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</si>
  <si>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</si>
  <si>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</si>
  <si>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</si>
  <si>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</si>
  <si>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</si>
  <si>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</si>
  <si>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</si>
  <si>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</si>
  <si>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Плата за негативное воздействие на окружающую среду</t>
  </si>
  <si>
    <t>Невыясненные поступления, зачисляемые в бюджеты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</si>
  <si>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</si>
  <si>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неналоговые доходы бюджетов городских округов</t>
  </si>
  <si>
    <t>Возврат остатков субсидий и субвенций из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</si>
  <si>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</si>
  <si>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</si>
  <si>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</si>
  <si>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</si>
  <si>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Налог на доходы физических лиц</t>
  </si>
  <si>
    <t>Налог на рекламу, мобилизуемый на территориях городских округов</t>
  </si>
  <si>
    <t xml:space="preserve">Государственная пошлина за выдачу разрешения на установку рекламной конструкции </t>
  </si>
  <si>
    <t>Земельный налог</t>
  </si>
  <si>
    <t>ИТОГО ДОХОДОВ</t>
  </si>
  <si>
    <t>% исполнения</t>
  </si>
  <si>
    <t>тыс. руб.</t>
  </si>
  <si>
    <t>Денежные взыскания (штрафы) за нарушение законодательства о недрах</t>
  </si>
  <si>
    <t>Земельный налог (по обязательствам, возникшим до 1 января 2006 года), мобилизуемый на территориях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</si>
  <si>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</si>
  <si>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</si>
  <si>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</si>
  <si>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к решению Думы </t>
  </si>
  <si>
    <t>048 1 16 25010 01 0000 140</t>
  </si>
  <si>
    <t>081 1 16 90040 04 0000 140</t>
  </si>
  <si>
    <t>106 1 16 90040 04 0000 140</t>
  </si>
  <si>
    <t>141 1 16 08000 01 0000 140</t>
  </si>
  <si>
    <t>141 1 16 28000 01 0000 140</t>
  </si>
  <si>
    <t xml:space="preserve">182 1 01 02000 01 0000 110  </t>
  </si>
  <si>
    <t xml:space="preserve">182 1 05 02000 02 0000 110  </t>
  </si>
  <si>
    <t>182 1 06 01020 04 0000 110</t>
  </si>
  <si>
    <t>182 1 06 06000 00 0000 110</t>
  </si>
  <si>
    <t>182 1 08 03010 01 0000 110</t>
  </si>
  <si>
    <t>182 1 09 04050 04 0000 110</t>
  </si>
  <si>
    <t>182 1 09 07010 04 0000 110</t>
  </si>
  <si>
    <t>182 1 09 07030 04 0000 110</t>
  </si>
  <si>
    <t>182 1 09 07 050040 000 110</t>
  </si>
  <si>
    <t>182 1 16 03010 01 0000 140</t>
  </si>
  <si>
    <t>182 1 16 03030 01 0000 140</t>
  </si>
  <si>
    <t>182 1 16 06000 01 0000 140</t>
  </si>
  <si>
    <t>182 1 16 90040 04 0000 140</t>
  </si>
  <si>
    <t>188 1 08 07140 01 0000 110</t>
  </si>
  <si>
    <t>188 1 16 06000 01 0000 140</t>
  </si>
  <si>
    <t>188 1 16 08000 01 0000 140</t>
  </si>
  <si>
    <t>188 1 16 21040 04 0000 140</t>
  </si>
  <si>
    <t>188 1 16 28000 01 0000 140</t>
  </si>
  <si>
    <t>188 1 16 30000 01 0000 140</t>
  </si>
  <si>
    <t>188 1 16 90040 04 0000 140</t>
  </si>
  <si>
    <t>192 1 16 90040 04 0000 140</t>
  </si>
  <si>
    <t>498 1 16 90040 04 0000 140</t>
  </si>
  <si>
    <t>707 1 16 90040 04 0000 140</t>
  </si>
  <si>
    <t>730 1 16 90040 04 0000 140</t>
  </si>
  <si>
    <t>901 1 16 90040 04 0000 140</t>
  </si>
  <si>
    <t>902 1 11 03040 04 0000 120</t>
  </si>
  <si>
    <t>902 1 17 01040 04 0000 180</t>
  </si>
  <si>
    <t>902 1 17 05040 04 0000 180</t>
  </si>
  <si>
    <t>902 1 19 04000 04 0000 151</t>
  </si>
  <si>
    <t>903 1 11 01040 04 0000 120</t>
  </si>
  <si>
    <t>903 1 11 05034 04 0000 120</t>
  </si>
  <si>
    <t>903 1 11 07014 04 0000 120</t>
  </si>
  <si>
    <t>903 1 11 09044 04 0000 120</t>
  </si>
  <si>
    <t>903 1 14 02033 04 0000 410</t>
  </si>
  <si>
    <t>903 1 17 01040 04 0000 180</t>
  </si>
  <si>
    <t>903 1 17 05040 04 0000 180</t>
  </si>
  <si>
    <t>904 1 11 05010 04 0000 120</t>
  </si>
  <si>
    <t>904 1 11 05024 04 0000 120</t>
  </si>
  <si>
    <t>904 1 14 06012 04 0000 430</t>
  </si>
  <si>
    <t>904 1 14 06024 04 0000 430</t>
  </si>
  <si>
    <t>904 1 17 01040 04 0000 180</t>
  </si>
  <si>
    <t>905 1 08 07150 01 0000 110</t>
  </si>
  <si>
    <t>905 1 11 05 01004 0000 120</t>
  </si>
  <si>
    <t>905 1 11 09044 04 0000 120</t>
  </si>
  <si>
    <t>905 1 17 01040 04 0000 180</t>
  </si>
  <si>
    <t>048 1 16 25050 01 0000 140</t>
  </si>
  <si>
    <t>Денежные взыскания (штрафы) за нарушение законодательства в области охраны окружающей среды</t>
  </si>
  <si>
    <t>076 1 16 25030 01 0000 140</t>
  </si>
  <si>
    <t>Денежные взыскания (штрафы) за нарушение  законодательства об охране и использовании животного мира</t>
  </si>
  <si>
    <t>106 1 16 30000 01 0000 140</t>
  </si>
  <si>
    <t>150 1 16 90040 04 0000 140</t>
  </si>
  <si>
    <t>161 1 16 33040 04 0000 140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</si>
  <si>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</si>
  <si>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321 1 16 25060 01 0000 140</t>
  </si>
  <si>
    <t>725 1 16 90040 04 0000 140</t>
  </si>
  <si>
    <t>725 1 08 07140 01 0000 110</t>
  </si>
  <si>
    <t>901 1 17 05040 04 0000 180</t>
  </si>
  <si>
    <t>905 1 17 05040 04 0000 180</t>
  </si>
  <si>
    <t>907 1 17 05040 04 0000 180</t>
  </si>
  <si>
    <t>909 1 16 90040 04 0000 140</t>
  </si>
  <si>
    <t>911 1 17 05040 04 0000 180</t>
  </si>
  <si>
    <t>912 1 17 05040 04 0000 180</t>
  </si>
  <si>
    <t>913 1 17 05040 04 0000 180</t>
  </si>
  <si>
    <t>919 1 17 05040 04 0000 180</t>
  </si>
  <si>
    <t>920 1 16 90040 04 0000 140</t>
  </si>
  <si>
    <t>920 1 17 05040 04 0000 180</t>
  </si>
  <si>
    <t>048 1 12 01000 01 0000 120</t>
  </si>
  <si>
    <t>048 1 16 25060 01 0000 140</t>
  </si>
  <si>
    <t>048 1 16 90040 04 0000 140</t>
  </si>
  <si>
    <t>141 1 16 90040 04 0000 140</t>
  </si>
  <si>
    <t>321 1 16 90040 04 0000 140</t>
  </si>
  <si>
    <t>415 1 16 90040 04 0000 140</t>
  </si>
  <si>
    <t>900 1 17 05040 04 0000 180</t>
  </si>
  <si>
    <t>901 1 17 01040 04 0000 180</t>
  </si>
  <si>
    <t>902 1 18 04010 04 0000 180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</si>
  <si>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</si>
  <si>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911 1 16 90040 04 0000 140</t>
  </si>
  <si>
    <t>914 1 16 90040 04 0000 140</t>
  </si>
  <si>
    <t>917 1 16 90040 04 0000 140</t>
  </si>
  <si>
    <t>913 1 16 90040 04 0000 140</t>
  </si>
  <si>
    <t>902 2 02 01001 04 0000 151</t>
  </si>
  <si>
    <t>Дотации бюджетам городских округов на выравнивание бюджетной обеспеченности</t>
  </si>
  <si>
    <t>902 2 02 01003 04 0000 151</t>
  </si>
  <si>
    <t>Дотации бюджетам городских округов на поддержку мер по обеспечению сбалансированности бюджетов</t>
  </si>
  <si>
    <t>902 2 02 02008 04 0000 151</t>
  </si>
  <si>
    <t>902 2 02 02009 04 0000 151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</si>
  <si>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</si>
  <si>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Субсидия в целях софинансирования расходного обязательства по проведению эксперимента по совершенствованию организации питания обучающихся в общеобразовательных учреждениях</t>
  </si>
  <si>
    <t>902 2 02 02074 04 0000 151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</si>
  <si>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</si>
  <si>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902 2 02 02077 04 0000 151</t>
  </si>
  <si>
    <t>920 2 02 02088 04 0001 151</t>
  </si>
  <si>
    <t>Субсидии бюджетам городских округов на обеспечение мероприятий по 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</si>
  <si>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920 2 02 02089 04 0001 151</t>
  </si>
  <si>
    <t>902 2 02 02102 04 0000 151</t>
  </si>
  <si>
    <t>Субсидии бюджетам городских округов на закупку автотранспортных средств и коммунальной техники</t>
  </si>
  <si>
    <t>902 2 02 02999 04 0000 151</t>
  </si>
  <si>
    <t>Прочие субсидии бюджетам городских округов</t>
  </si>
  <si>
    <t>Субвенции на осуществление мероприятий по подготовке проведения статистистических переписей</t>
  </si>
  <si>
    <t>902 2 02 03002 04 0000 151</t>
  </si>
  <si>
    <t>902 2 02 03020 04 0000 151</t>
  </si>
  <si>
    <t>902 2 02 03024 04 0000 151</t>
  </si>
  <si>
    <t>Субвенции бюджетам городских округов на выполнение передаваемых полномочий субъектов Российской Федерации</t>
  </si>
  <si>
    <t>902 2 02 03026 04 0000 151</t>
  </si>
  <si>
    <t>902 2 02 03027 04 0000 151</t>
  </si>
  <si>
    <t>902 2 02 03055 04 0000 151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</si>
  <si>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</si>
  <si>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902 2 02 03069 04 0000 151</t>
  </si>
  <si>
    <t>902 2 02 03070 04 0000 151</t>
  </si>
  <si>
    <t>902 2 02 03999 04 0000 151</t>
  </si>
  <si>
    <t>Прочие субвенции бюджетам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</si>
  <si>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</si>
  <si>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Приложение №1</t>
  </si>
  <si>
    <t>01.06.2011 № ________</t>
  </si>
  <si>
    <t>(тыс.руб.)</t>
  </si>
  <si>
    <t>Утверждён-ный план</t>
  </si>
  <si>
    <t>Отчёт об исполнении доходов бюджета городского округа Тольятти 
по кодам классификации доходов бюджетов за 2010 год</t>
  </si>
  <si>
    <t>Примечание: решением Думы "О бюджете городского округа Тольятти на 2010 год и на плановый период 2011 и 2012 годов" план доходов в размере администраторов не утверждался</t>
  </si>
  <si>
    <t>Председатель Думы
городского округа                                                                                           А.И.Зверев</t>
  </si>
  <si>
    <t>Кассовое исполнение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</si>
  <si>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казённых)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</si>
  <si>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казённых)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</si>
  <si>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</si>
  <si>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Субсидии бюджетам городских округов на обеспечение жильём молодых семей</t>
  </si>
  <si>
    <t>Субвенции по назначению и выплатам единовременного пособия при передаче ребёнка на воспитание в семью, за исключением усыновления (удочерения)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</si>
  <si>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расчётов с использованием платежных карт</t>
  </si>
  <si>
    <t>Субвенции бюджетам на обеспечение жильём отдельных категорий граждан, установленных федеральными законами от 12.01.1995 №5-ФЗ «О ветеранах» и от 24.11.1995 №181-ФЗ «О социальной защите инвалидов в РФ»</t>
  </si>
  <si>
    <t>обеспечении жильём ветеранов Великой Отечественной войны 1941-1945 годов"</t>
  </si>
  <si>
    <t xml:space="preserve">Субвенции бюджетам городских округов на обеспечение жильём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 </t>
  </si>
  <si>
    <t>Субвенции бюджетам городских округов на содержание ребёнка в семье опекуна и приёмной семье, а также  на оплату труда приемному родителю</t>
  </si>
  <si>
    <t>Субсидии бюджетам городских округов на обеспечение мероприятий по  капитальному ремонту многоквартирных домов за счёт средств бюджетов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</si>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</sst>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?"/>
    <numFmt numFmtId="167" formatCode="#,##0_ ;[Red]\-#,##0\ "/>
    <numFmt numFmtId="168" formatCode="#,##0.0"/>
    <numFmt numFmtId="169" formatCode="#,##0_ ;\-#,##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4"/>
      <name val="Arial"/>
      <family val="2"/>
    </font>
    <font>
      <sz val="8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name val="MS Sans Serif"/>
      <family val="2"/>
    </font>
    <font>
      <sz val="16"/>
      <name val="Arial Cyr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righ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8" fontId="15" fillId="0" borderId="3" xfId="0" applyNumberFormat="1" applyFont="1" applyBorder="1" applyAlignment="1">
      <alignment horizontal="center"/>
    </xf>
    <xf numFmtId="168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4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15" fillId="0" borderId="4" xfId="0" applyNumberFormat="1" applyFont="1" applyBorder="1" applyAlignment="1">
      <alignment horizontal="center" vertical="center"/>
    </xf>
    <xf numFmtId="167" fontId="15" fillId="0" borderId="4" xfId="0" applyNumberFormat="1" applyFont="1" applyFill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167" fontId="16" fillId="0" borderId="4" xfId="0" applyNumberFormat="1" applyFont="1" applyFill="1" applyBorder="1" applyAlignment="1">
      <alignment horizontal="center" vertical="center"/>
    </xf>
    <xf numFmtId="168" fontId="16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49" fontId="4" fillId="0" borderId="8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49" fontId="16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/>
    </xf>
    <xf numFmtId="49" fontId="15" fillId="0" borderId="9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166" fontId="15" fillId="0" borderId="9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 applyFill="1" applyAlignment="1">
      <alignment/>
    </xf>
    <xf numFmtId="3" fontId="23" fillId="0" borderId="0" xfId="0" applyNumberFormat="1" applyFont="1" applyAlignment="1">
      <alignment horizontal="right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59"/>
  <sheetViews>
    <sheetView showGridLines="0" tabSelected="1" view="pageBreakPreview" zoomScale="75" zoomScaleSheetLayoutView="75" workbookViewId="0" topLeftCell="A104">
      <selection activeCell="B136" sqref="B136"/>
    </sheetView>
  </sheetViews>
  <sheetFormatPr defaultColWidth="9.00390625" defaultRowHeight="12.75" customHeight="1"/>
  <cols>
    <col min="1" max="1" width="30.625" style="0" customWidth="1"/>
    <col min="2" max="2" width="48.125" style="0" customWidth="1"/>
    <col min="3" max="3" width="14.75390625" style="0" hidden="1" customWidth="1"/>
    <col min="4" max="4" width="14.75390625" style="14" customWidth="1"/>
    <col min="5" max="5" width="14.875" style="22" customWidth="1"/>
    <col min="6" max="6" width="16.25390625" style="7" customWidth="1"/>
    <col min="7" max="7" width="11.875" style="0" customWidth="1"/>
  </cols>
  <sheetData>
    <row r="1" spans="2:6" ht="23.25" customHeight="1">
      <c r="B1" s="4"/>
      <c r="C1" s="4"/>
      <c r="D1" s="10"/>
      <c r="E1" s="73"/>
      <c r="F1" s="74" t="s">
        <v>159</v>
      </c>
    </row>
    <row r="2" spans="2:6" ht="22.5" customHeight="1">
      <c r="B2" s="4"/>
      <c r="C2" s="4"/>
      <c r="D2" s="10"/>
      <c r="E2" s="73"/>
      <c r="F2" s="74" t="s">
        <v>41</v>
      </c>
    </row>
    <row r="3" spans="2:6" ht="21" customHeight="1">
      <c r="B3" s="4"/>
      <c r="C3" s="4"/>
      <c r="D3" s="10"/>
      <c r="E3" s="73"/>
      <c r="F3" s="74" t="s">
        <v>160</v>
      </c>
    </row>
    <row r="4" spans="5:6" ht="12.75" customHeight="1">
      <c r="E4" s="63"/>
      <c r="F4" s="64"/>
    </row>
    <row r="5" spans="1:5" ht="12.75">
      <c r="A5" s="2"/>
      <c r="B5" s="1"/>
      <c r="C5" s="1"/>
      <c r="D5" s="11"/>
      <c r="E5" s="18"/>
    </row>
    <row r="6" spans="1:6" ht="44.25" customHeight="1">
      <c r="A6" s="70" t="s">
        <v>163</v>
      </c>
      <c r="B6" s="70"/>
      <c r="C6" s="70"/>
      <c r="D6" s="70"/>
      <c r="E6" s="70"/>
      <c r="F6" s="70"/>
    </row>
    <row r="7" spans="1:6" ht="15">
      <c r="A7" s="67"/>
      <c r="B7" s="67"/>
      <c r="C7" s="67"/>
      <c r="D7" s="67"/>
      <c r="E7" s="67"/>
      <c r="F7" s="7" t="s">
        <v>161</v>
      </c>
    </row>
    <row r="8" spans="1:6" ht="2.25" customHeight="1" thickBot="1">
      <c r="A8" s="3"/>
      <c r="B8" s="3"/>
      <c r="C8" s="3"/>
      <c r="D8" s="12"/>
      <c r="E8" s="19"/>
      <c r="F8" s="9" t="s">
        <v>35</v>
      </c>
    </row>
    <row r="9" spans="1:6" s="3" customFormat="1" ht="47.25" customHeight="1">
      <c r="A9" s="33" t="s">
        <v>7</v>
      </c>
      <c r="B9" s="31" t="s">
        <v>10</v>
      </c>
      <c r="C9" s="44" t="s">
        <v>8</v>
      </c>
      <c r="D9" s="50" t="s">
        <v>162</v>
      </c>
      <c r="E9" s="54" t="s">
        <v>166</v>
      </c>
      <c r="F9" s="23" t="s">
        <v>34</v>
      </c>
    </row>
    <row r="10" spans="1:6" s="3" customFormat="1" ht="47.25" customHeight="1">
      <c r="A10" s="26" t="s">
        <v>113</v>
      </c>
      <c r="B10" s="39" t="s">
        <v>20</v>
      </c>
      <c r="C10" s="45"/>
      <c r="D10" s="51"/>
      <c r="E10" s="55">
        <v>44311</v>
      </c>
      <c r="F10" s="61"/>
    </row>
    <row r="11" spans="1:6" s="3" customFormat="1" ht="31.5">
      <c r="A11" s="26" t="s">
        <v>42</v>
      </c>
      <c r="B11" s="39" t="s">
        <v>36</v>
      </c>
      <c r="C11" s="46"/>
      <c r="D11" s="52"/>
      <c r="E11" s="56">
        <v>48</v>
      </c>
      <c r="F11" s="62"/>
    </row>
    <row r="12" spans="1:6" s="3" customFormat="1" ht="47.25">
      <c r="A12" s="26" t="s">
        <v>92</v>
      </c>
      <c r="B12" s="39" t="s">
        <v>93</v>
      </c>
      <c r="C12" s="46"/>
      <c r="D12" s="52"/>
      <c r="E12" s="56">
        <v>1153</v>
      </c>
      <c r="F12" s="62"/>
    </row>
    <row r="13" spans="1:6" s="3" customFormat="1" ht="33.75" customHeight="1">
      <c r="A13" s="26" t="s">
        <v>114</v>
      </c>
      <c r="B13" s="39" t="s">
        <v>11</v>
      </c>
      <c r="C13" s="46"/>
      <c r="D13" s="52"/>
      <c r="E13" s="56">
        <v>2</v>
      </c>
      <c r="F13" s="62"/>
    </row>
    <row r="14" spans="1:6" s="3" customFormat="1" ht="48.75" customHeight="1">
      <c r="A14" s="34" t="s">
        <v>115</v>
      </c>
      <c r="B14" s="39" t="s">
        <v>12</v>
      </c>
      <c r="C14" s="46"/>
      <c r="D14" s="52"/>
      <c r="E14" s="56">
        <v>371</v>
      </c>
      <c r="F14" s="62"/>
    </row>
    <row r="15" spans="1:6" s="3" customFormat="1" ht="15.75">
      <c r="A15" s="35"/>
      <c r="B15" s="40" t="s">
        <v>2</v>
      </c>
      <c r="C15" s="46"/>
      <c r="D15" s="52"/>
      <c r="E15" s="57">
        <f>SUM(E10:E14)</f>
        <v>45885</v>
      </c>
      <c r="F15" s="62"/>
    </row>
    <row r="16" spans="1:6" ht="47.25">
      <c r="A16" s="26" t="s">
        <v>94</v>
      </c>
      <c r="B16" s="39" t="s">
        <v>95</v>
      </c>
      <c r="C16" s="47">
        <v>117</v>
      </c>
      <c r="D16" s="53"/>
      <c r="E16" s="58">
        <v>3</v>
      </c>
      <c r="F16" s="15"/>
    </row>
    <row r="17" spans="1:6" ht="15.75">
      <c r="A17" s="26"/>
      <c r="B17" s="40" t="s">
        <v>2</v>
      </c>
      <c r="C17" s="48"/>
      <c r="D17" s="17"/>
      <c r="E17" s="59">
        <f>E16</f>
        <v>3</v>
      </c>
      <c r="F17" s="15"/>
    </row>
    <row r="18" spans="1:6" ht="47.25">
      <c r="A18" s="26" t="s">
        <v>43</v>
      </c>
      <c r="B18" s="39" t="s">
        <v>12</v>
      </c>
      <c r="C18" s="47">
        <v>77</v>
      </c>
      <c r="D18" s="53"/>
      <c r="E18" s="58">
        <v>118</v>
      </c>
      <c r="F18" s="15"/>
    </row>
    <row r="19" spans="1:6" ht="15.75">
      <c r="A19" s="26"/>
      <c r="B19" s="40" t="s">
        <v>2</v>
      </c>
      <c r="C19" s="48"/>
      <c r="D19" s="17"/>
      <c r="E19" s="59">
        <f>SUM(E18:E18)</f>
        <v>118</v>
      </c>
      <c r="F19" s="15"/>
    </row>
    <row r="20" spans="1:6" ht="47.25">
      <c r="A20" s="26" t="s">
        <v>96</v>
      </c>
      <c r="B20" s="39" t="s">
        <v>13</v>
      </c>
      <c r="C20" s="48"/>
      <c r="D20" s="17"/>
      <c r="E20" s="58">
        <v>20</v>
      </c>
      <c r="F20" s="15"/>
    </row>
    <row r="21" spans="1:6" ht="47.25">
      <c r="A21" s="26" t="s">
        <v>44</v>
      </c>
      <c r="B21" s="39" t="s">
        <v>12</v>
      </c>
      <c r="C21" s="47">
        <v>35</v>
      </c>
      <c r="D21" s="53"/>
      <c r="E21" s="58">
        <v>158</v>
      </c>
      <c r="F21" s="15"/>
    </row>
    <row r="22" spans="1:6" ht="15.75">
      <c r="A22" s="26"/>
      <c r="B22" s="40" t="s">
        <v>2</v>
      </c>
      <c r="C22" s="48"/>
      <c r="D22" s="17"/>
      <c r="E22" s="59">
        <f>SUM(E20:E21)</f>
        <v>178</v>
      </c>
      <c r="F22" s="15"/>
    </row>
    <row r="23" spans="1:6" ht="94.5">
      <c r="A23" s="26" t="s">
        <v>45</v>
      </c>
      <c r="B23" s="39" t="s">
        <v>14</v>
      </c>
      <c r="C23" s="47">
        <v>19</v>
      </c>
      <c r="D23" s="53"/>
      <c r="E23" s="58">
        <v>49</v>
      </c>
      <c r="F23" s="15"/>
    </row>
    <row r="24" spans="1:6" ht="78.75">
      <c r="A24" s="26" t="s">
        <v>46</v>
      </c>
      <c r="B24" s="39" t="s">
        <v>15</v>
      </c>
      <c r="C24" s="47">
        <v>234</v>
      </c>
      <c r="D24" s="53"/>
      <c r="E24" s="58">
        <v>6343</v>
      </c>
      <c r="F24" s="15"/>
    </row>
    <row r="25" spans="1:6" ht="51.75" customHeight="1">
      <c r="A25" s="26" t="s">
        <v>116</v>
      </c>
      <c r="B25" s="39" t="s">
        <v>12</v>
      </c>
      <c r="C25" s="47"/>
      <c r="D25" s="53"/>
      <c r="E25" s="58">
        <v>134</v>
      </c>
      <c r="F25" s="15"/>
    </row>
    <row r="26" spans="1:6" ht="15.75">
      <c r="A26" s="26"/>
      <c r="B26" s="40" t="s">
        <v>2</v>
      </c>
      <c r="C26" s="48"/>
      <c r="D26" s="17"/>
      <c r="E26" s="59">
        <f>E23+E24+E25</f>
        <v>6526</v>
      </c>
      <c r="F26" s="15"/>
    </row>
    <row r="27" spans="1:6" ht="47.25">
      <c r="A27" s="26" t="s">
        <v>97</v>
      </c>
      <c r="B27" s="39" t="s">
        <v>12</v>
      </c>
      <c r="C27" s="48"/>
      <c r="D27" s="17"/>
      <c r="E27" s="58">
        <v>30</v>
      </c>
      <c r="F27" s="15"/>
    </row>
    <row r="28" spans="1:6" ht="15.75">
      <c r="A28" s="26"/>
      <c r="B28" s="40" t="s">
        <v>2</v>
      </c>
      <c r="C28" s="48"/>
      <c r="D28" s="17"/>
      <c r="E28" s="59">
        <f>E27</f>
        <v>30</v>
      </c>
      <c r="F28" s="15"/>
    </row>
    <row r="29" spans="1:6" ht="78.75">
      <c r="A29" s="26" t="s">
        <v>98</v>
      </c>
      <c r="B29" s="39" t="s">
        <v>99</v>
      </c>
      <c r="C29" s="48"/>
      <c r="D29" s="17"/>
      <c r="E29" s="58">
        <v>197</v>
      </c>
      <c r="F29" s="15"/>
    </row>
    <row r="30" spans="1:6" ht="15.75">
      <c r="A30" s="26"/>
      <c r="B30" s="40" t="s">
        <v>2</v>
      </c>
      <c r="C30" s="48"/>
      <c r="D30" s="17"/>
      <c r="E30" s="59">
        <f>E29</f>
        <v>197</v>
      </c>
      <c r="F30" s="15"/>
    </row>
    <row r="31" spans="1:6" ht="15.75">
      <c r="A31" s="36" t="s">
        <v>47</v>
      </c>
      <c r="B31" s="41" t="s">
        <v>29</v>
      </c>
      <c r="C31" s="47"/>
      <c r="D31" s="53"/>
      <c r="E31" s="58">
        <v>3053614</v>
      </c>
      <c r="F31" s="15"/>
    </row>
    <row r="32" spans="1:6" ht="31.5">
      <c r="A32" s="36" t="s">
        <v>48</v>
      </c>
      <c r="B32" s="39" t="s">
        <v>1</v>
      </c>
      <c r="C32" s="47"/>
      <c r="D32" s="53"/>
      <c r="E32" s="58">
        <v>250635</v>
      </c>
      <c r="F32" s="15"/>
    </row>
    <row r="33" spans="1:6" ht="63">
      <c r="A33" s="26" t="s">
        <v>49</v>
      </c>
      <c r="B33" s="39" t="s">
        <v>3</v>
      </c>
      <c r="C33" s="47"/>
      <c r="D33" s="53"/>
      <c r="E33" s="58">
        <v>75041</v>
      </c>
      <c r="F33" s="15"/>
    </row>
    <row r="34" spans="1:6" ht="15.75">
      <c r="A34" s="26" t="s">
        <v>50</v>
      </c>
      <c r="B34" s="39" t="s">
        <v>32</v>
      </c>
      <c r="C34" s="47">
        <v>60</v>
      </c>
      <c r="D34" s="53"/>
      <c r="E34" s="58">
        <v>1076657</v>
      </c>
      <c r="F34" s="15"/>
    </row>
    <row r="35" spans="1:6" ht="94.5">
      <c r="A35" s="26" t="s">
        <v>51</v>
      </c>
      <c r="B35" s="39" t="s">
        <v>0</v>
      </c>
      <c r="C35" s="47"/>
      <c r="D35" s="53"/>
      <c r="E35" s="58">
        <v>67837</v>
      </c>
      <c r="F35" s="15"/>
    </row>
    <row r="36" spans="1:6" ht="63">
      <c r="A36" s="26" t="s">
        <v>52</v>
      </c>
      <c r="B36" s="39" t="s">
        <v>37</v>
      </c>
      <c r="C36" s="47">
        <v>2</v>
      </c>
      <c r="D36" s="53"/>
      <c r="E36" s="58">
        <v>70955</v>
      </c>
      <c r="F36" s="15"/>
    </row>
    <row r="37" spans="1:6" ht="31.5">
      <c r="A37" s="26" t="s">
        <v>53</v>
      </c>
      <c r="B37" s="39" t="s">
        <v>30</v>
      </c>
      <c r="C37" s="47"/>
      <c r="D37" s="53"/>
      <c r="E37" s="58">
        <v>39</v>
      </c>
      <c r="F37" s="15"/>
    </row>
    <row r="38" spans="1:6" ht="94.5">
      <c r="A38" s="26" t="s">
        <v>54</v>
      </c>
      <c r="B38" s="39" t="s">
        <v>4</v>
      </c>
      <c r="C38" s="47">
        <v>4</v>
      </c>
      <c r="D38" s="53"/>
      <c r="E38" s="58">
        <v>35</v>
      </c>
      <c r="F38" s="15"/>
    </row>
    <row r="39" spans="1:6" ht="47.25">
      <c r="A39" s="26" t="s">
        <v>55</v>
      </c>
      <c r="B39" s="39" t="s">
        <v>5</v>
      </c>
      <c r="C39" s="47"/>
      <c r="D39" s="53"/>
      <c r="E39" s="58">
        <v>500</v>
      </c>
      <c r="F39" s="15"/>
    </row>
    <row r="40" spans="1:6" ht="94.5">
      <c r="A40" s="26" t="s">
        <v>56</v>
      </c>
      <c r="B40" s="39" t="s">
        <v>16</v>
      </c>
      <c r="C40" s="47">
        <v>230</v>
      </c>
      <c r="D40" s="53"/>
      <c r="E40" s="58">
        <v>1145</v>
      </c>
      <c r="F40" s="15"/>
    </row>
    <row r="41" spans="1:6" ht="78.75">
      <c r="A41" s="26" t="s">
        <v>57</v>
      </c>
      <c r="B41" s="39" t="s">
        <v>17</v>
      </c>
      <c r="C41" s="47">
        <v>194</v>
      </c>
      <c r="D41" s="53"/>
      <c r="E41" s="58">
        <v>61</v>
      </c>
      <c r="F41" s="15"/>
    </row>
    <row r="42" spans="1:6" ht="78.75">
      <c r="A42" s="26" t="s">
        <v>58</v>
      </c>
      <c r="B42" s="39" t="s">
        <v>172</v>
      </c>
      <c r="C42" s="47">
        <v>248</v>
      </c>
      <c r="D42" s="53"/>
      <c r="E42" s="58">
        <v>557</v>
      </c>
      <c r="F42" s="15"/>
    </row>
    <row r="43" spans="1:6" ht="47.25">
      <c r="A43" s="26" t="s">
        <v>59</v>
      </c>
      <c r="B43" s="39" t="s">
        <v>12</v>
      </c>
      <c r="C43" s="47">
        <v>131</v>
      </c>
      <c r="D43" s="53"/>
      <c r="E43" s="58">
        <v>228</v>
      </c>
      <c r="F43" s="15"/>
    </row>
    <row r="44" spans="1:6" ht="15.75">
      <c r="A44" s="26"/>
      <c r="B44" s="40" t="s">
        <v>2</v>
      </c>
      <c r="C44" s="48"/>
      <c r="D44" s="17"/>
      <c r="E44" s="59">
        <f>SUM(E31:E43)</f>
        <v>4597304</v>
      </c>
      <c r="F44" s="15"/>
    </row>
    <row r="45" spans="1:6" ht="141.75">
      <c r="A45" s="26" t="s">
        <v>60</v>
      </c>
      <c r="B45" s="41" t="s">
        <v>6</v>
      </c>
      <c r="C45" s="47"/>
      <c r="D45" s="53"/>
      <c r="E45" s="58">
        <v>117158</v>
      </c>
      <c r="F45" s="15"/>
    </row>
    <row r="46" spans="1:6" ht="78.75">
      <c r="A46" s="26" t="s">
        <v>61</v>
      </c>
      <c r="B46" s="39" t="s">
        <v>18</v>
      </c>
      <c r="C46" s="47">
        <v>118</v>
      </c>
      <c r="D46" s="53"/>
      <c r="E46" s="58">
        <v>7</v>
      </c>
      <c r="F46" s="15"/>
    </row>
    <row r="47" spans="1:6" ht="94.5">
      <c r="A47" s="26" t="s">
        <v>62</v>
      </c>
      <c r="B47" s="39" t="s">
        <v>14</v>
      </c>
      <c r="C47" s="47">
        <v>77</v>
      </c>
      <c r="D47" s="53"/>
      <c r="E47" s="58">
        <v>342</v>
      </c>
      <c r="F47" s="15"/>
    </row>
    <row r="48" spans="1:6" ht="78.75">
      <c r="A48" s="26" t="s">
        <v>63</v>
      </c>
      <c r="B48" s="39" t="s">
        <v>19</v>
      </c>
      <c r="C48" s="47">
        <v>17</v>
      </c>
      <c r="D48" s="53"/>
      <c r="E48" s="58">
        <v>18</v>
      </c>
      <c r="F48" s="15"/>
    </row>
    <row r="49" spans="1:6" ht="78.75">
      <c r="A49" s="26" t="s">
        <v>64</v>
      </c>
      <c r="B49" s="39" t="s">
        <v>15</v>
      </c>
      <c r="C49" s="47">
        <v>156</v>
      </c>
      <c r="D49" s="53"/>
      <c r="E49" s="58">
        <v>18</v>
      </c>
      <c r="F49" s="15"/>
    </row>
    <row r="50" spans="1:6" ht="47.25">
      <c r="A50" s="26" t="s">
        <v>65</v>
      </c>
      <c r="B50" s="39" t="s">
        <v>13</v>
      </c>
      <c r="C50" s="47">
        <v>250</v>
      </c>
      <c r="D50" s="53"/>
      <c r="E50" s="58">
        <v>94313</v>
      </c>
      <c r="F50" s="15"/>
    </row>
    <row r="51" spans="1:7" ht="47.25">
      <c r="A51" s="26" t="s">
        <v>66</v>
      </c>
      <c r="B51" s="39" t="s">
        <v>12</v>
      </c>
      <c r="C51" s="47">
        <v>249</v>
      </c>
      <c r="D51" s="53"/>
      <c r="E51" s="58">
        <v>6040</v>
      </c>
      <c r="F51" s="15"/>
      <c r="G51" s="24"/>
    </row>
    <row r="52" spans="1:6" ht="15.75">
      <c r="A52" s="26"/>
      <c r="B52" s="40" t="s">
        <v>2</v>
      </c>
      <c r="C52" s="48"/>
      <c r="D52" s="17"/>
      <c r="E52" s="59">
        <f>SUM(E45:E51)</f>
        <v>217896</v>
      </c>
      <c r="F52" s="15"/>
    </row>
    <row r="53" spans="1:6" ht="47.25">
      <c r="A53" s="26" t="s">
        <v>67</v>
      </c>
      <c r="B53" s="39" t="s">
        <v>12</v>
      </c>
      <c r="C53" s="47">
        <v>116</v>
      </c>
      <c r="D53" s="53"/>
      <c r="E53" s="58">
        <v>14775</v>
      </c>
      <c r="F53" s="15"/>
    </row>
    <row r="54" spans="1:6" ht="15.75">
      <c r="A54" s="26"/>
      <c r="B54" s="40" t="s">
        <v>2</v>
      </c>
      <c r="C54" s="48"/>
      <c r="D54" s="17"/>
      <c r="E54" s="59">
        <f>SUM(E53)</f>
        <v>14775</v>
      </c>
      <c r="F54" s="15"/>
    </row>
    <row r="55" spans="1:6" ht="31.5">
      <c r="A55" s="26" t="s">
        <v>100</v>
      </c>
      <c r="B55" s="39" t="s">
        <v>11</v>
      </c>
      <c r="C55" s="48"/>
      <c r="D55" s="17"/>
      <c r="E55" s="58">
        <v>492</v>
      </c>
      <c r="F55" s="15"/>
    </row>
    <row r="56" spans="1:6" ht="47.25">
      <c r="A56" s="26" t="s">
        <v>117</v>
      </c>
      <c r="B56" s="39" t="s">
        <v>12</v>
      </c>
      <c r="C56" s="48"/>
      <c r="D56" s="17"/>
      <c r="E56" s="58">
        <v>2</v>
      </c>
      <c r="F56" s="15"/>
    </row>
    <row r="57" spans="1:6" ht="15.75">
      <c r="A57" s="26"/>
      <c r="B57" s="40" t="s">
        <v>2</v>
      </c>
      <c r="C57" s="48"/>
      <c r="D57" s="17"/>
      <c r="E57" s="59">
        <f>E55+E56</f>
        <v>494</v>
      </c>
      <c r="F57" s="15"/>
    </row>
    <row r="58" spans="1:6" ht="47.25">
      <c r="A58" s="26" t="s">
        <v>118</v>
      </c>
      <c r="B58" s="39" t="s">
        <v>12</v>
      </c>
      <c r="C58" s="48"/>
      <c r="D58" s="17"/>
      <c r="E58" s="59">
        <v>367</v>
      </c>
      <c r="F58" s="15"/>
    </row>
    <row r="59" spans="1:6" ht="15.75">
      <c r="A59" s="26"/>
      <c r="B59" s="40" t="s">
        <v>2</v>
      </c>
      <c r="C59" s="48"/>
      <c r="D59" s="17"/>
      <c r="E59" s="59">
        <f>E58</f>
        <v>367</v>
      </c>
      <c r="F59" s="15"/>
    </row>
    <row r="60" spans="1:6" ht="47.25">
      <c r="A60" s="26" t="s">
        <v>68</v>
      </c>
      <c r="B60" s="39" t="s">
        <v>12</v>
      </c>
      <c r="C60" s="47">
        <v>2</v>
      </c>
      <c r="D60" s="53"/>
      <c r="E60" s="58">
        <v>3</v>
      </c>
      <c r="F60" s="15"/>
    </row>
    <row r="61" spans="1:6" ht="15.75">
      <c r="A61" s="26"/>
      <c r="B61" s="40" t="s">
        <v>2</v>
      </c>
      <c r="C61" s="48"/>
      <c r="D61" s="17"/>
      <c r="E61" s="59">
        <f>SUM(E60:E60)</f>
        <v>3</v>
      </c>
      <c r="F61" s="15"/>
    </row>
    <row r="62" spans="1:6" ht="47.25">
      <c r="A62" s="26" t="s">
        <v>69</v>
      </c>
      <c r="B62" s="39" t="s">
        <v>12</v>
      </c>
      <c r="C62" s="47">
        <v>17</v>
      </c>
      <c r="D62" s="53"/>
      <c r="E62" s="58">
        <v>69</v>
      </c>
      <c r="F62" s="15"/>
    </row>
    <row r="63" spans="1:6" ht="15.75">
      <c r="A63" s="26"/>
      <c r="B63" s="40" t="s">
        <v>2</v>
      </c>
      <c r="C63" s="48"/>
      <c r="D63" s="17"/>
      <c r="E63" s="59">
        <f>SUM(E62:E62)</f>
        <v>69</v>
      </c>
      <c r="F63" s="15"/>
    </row>
    <row r="64" spans="1:6" ht="141.75">
      <c r="A64" s="26" t="s">
        <v>102</v>
      </c>
      <c r="B64" s="41" t="s">
        <v>6</v>
      </c>
      <c r="C64" s="48"/>
      <c r="D64" s="17"/>
      <c r="E64" s="58">
        <v>2929</v>
      </c>
      <c r="F64" s="15"/>
    </row>
    <row r="65" spans="1:6" ht="47.25">
      <c r="A65" s="26" t="s">
        <v>101</v>
      </c>
      <c r="B65" s="39" t="s">
        <v>12</v>
      </c>
      <c r="C65" s="48"/>
      <c r="D65" s="17"/>
      <c r="E65" s="58">
        <v>24</v>
      </c>
      <c r="F65" s="15"/>
    </row>
    <row r="66" spans="1:6" ht="15.75">
      <c r="A66" s="26"/>
      <c r="B66" s="40" t="s">
        <v>2</v>
      </c>
      <c r="C66" s="48"/>
      <c r="D66" s="17"/>
      <c r="E66" s="59">
        <f>SUM(E64:E65)</f>
        <v>2953</v>
      </c>
      <c r="F66" s="15"/>
    </row>
    <row r="67" spans="1:6" ht="47.25">
      <c r="A67" s="26" t="s">
        <v>70</v>
      </c>
      <c r="B67" s="39" t="s">
        <v>12</v>
      </c>
      <c r="C67" s="47"/>
      <c r="D67" s="53"/>
      <c r="E67" s="58">
        <v>1166</v>
      </c>
      <c r="F67" s="15"/>
    </row>
    <row r="68" spans="1:6" ht="15.75">
      <c r="A68" s="26"/>
      <c r="B68" s="40" t="s">
        <v>2</v>
      </c>
      <c r="C68" s="48"/>
      <c r="D68" s="17"/>
      <c r="E68" s="59">
        <f>E67</f>
        <v>1166</v>
      </c>
      <c r="F68" s="15"/>
    </row>
    <row r="69" spans="1:6" ht="31.5">
      <c r="A69" s="26" t="s">
        <v>119</v>
      </c>
      <c r="B69" s="39" t="s">
        <v>23</v>
      </c>
      <c r="C69" s="48"/>
      <c r="D69" s="17"/>
      <c r="E69" s="59">
        <v>125</v>
      </c>
      <c r="F69" s="15"/>
    </row>
    <row r="70" spans="1:6" ht="15.75">
      <c r="A70" s="26"/>
      <c r="B70" s="40" t="s">
        <v>2</v>
      </c>
      <c r="C70" s="48"/>
      <c r="D70" s="17"/>
      <c r="E70" s="59">
        <f>E69</f>
        <v>125</v>
      </c>
      <c r="F70" s="15"/>
    </row>
    <row r="71" spans="1:6" ht="47.25">
      <c r="A71" s="26" t="s">
        <v>71</v>
      </c>
      <c r="B71" s="39" t="s">
        <v>12</v>
      </c>
      <c r="C71" s="47">
        <v>248</v>
      </c>
      <c r="D71" s="53"/>
      <c r="E71" s="58">
        <v>4831</v>
      </c>
      <c r="F71" s="15"/>
    </row>
    <row r="72" spans="1:6" ht="31.5">
      <c r="A72" s="26" t="s">
        <v>120</v>
      </c>
      <c r="B72" s="39" t="s">
        <v>21</v>
      </c>
      <c r="C72" s="47"/>
      <c r="D72" s="53"/>
      <c r="E72" s="58">
        <v>85</v>
      </c>
      <c r="F72" s="15"/>
    </row>
    <row r="73" spans="1:6" ht="31.5">
      <c r="A73" s="26" t="s">
        <v>103</v>
      </c>
      <c r="B73" s="39" t="s">
        <v>23</v>
      </c>
      <c r="C73" s="47">
        <v>205</v>
      </c>
      <c r="D73" s="53"/>
      <c r="E73" s="58">
        <v>295</v>
      </c>
      <c r="F73" s="15"/>
    </row>
    <row r="74" spans="1:6" ht="15.75">
      <c r="A74" s="26"/>
      <c r="B74" s="40" t="s">
        <v>2</v>
      </c>
      <c r="C74" s="48"/>
      <c r="D74" s="17"/>
      <c r="E74" s="59">
        <f>E71+E72+E73</f>
        <v>5211</v>
      </c>
      <c r="F74" s="15"/>
    </row>
    <row r="75" spans="1:6" ht="47.25">
      <c r="A75" s="26" t="s">
        <v>72</v>
      </c>
      <c r="B75" s="39" t="s">
        <v>22</v>
      </c>
      <c r="C75" s="47">
        <v>48</v>
      </c>
      <c r="D75" s="53"/>
      <c r="E75" s="58">
        <v>198</v>
      </c>
      <c r="F75" s="15"/>
    </row>
    <row r="76" spans="1:6" ht="31.5">
      <c r="A76" s="26" t="s">
        <v>73</v>
      </c>
      <c r="B76" s="39" t="s">
        <v>21</v>
      </c>
      <c r="C76" s="47"/>
      <c r="D76" s="53"/>
      <c r="E76" s="58">
        <v>589</v>
      </c>
      <c r="F76" s="15"/>
    </row>
    <row r="77" spans="1:6" ht="31.5">
      <c r="A77" s="26" t="s">
        <v>74</v>
      </c>
      <c r="B77" s="39" t="s">
        <v>23</v>
      </c>
      <c r="C77" s="47"/>
      <c r="D77" s="53"/>
      <c r="E77" s="58">
        <v>71461</v>
      </c>
      <c r="F77" s="15"/>
    </row>
    <row r="78" spans="1:6" ht="47.25">
      <c r="A78" s="26" t="s">
        <v>121</v>
      </c>
      <c r="B78" s="39" t="s">
        <v>122</v>
      </c>
      <c r="C78" s="47"/>
      <c r="D78" s="53"/>
      <c r="E78" s="58">
        <v>404</v>
      </c>
      <c r="F78" s="15"/>
    </row>
    <row r="79" spans="1:6" ht="31.5">
      <c r="A79" s="26" t="s">
        <v>75</v>
      </c>
      <c r="B79" s="39" t="s">
        <v>24</v>
      </c>
      <c r="C79" s="47">
        <v>41</v>
      </c>
      <c r="D79" s="53"/>
      <c r="E79" s="60">
        <v>-18721</v>
      </c>
      <c r="F79" s="15"/>
    </row>
    <row r="80" spans="1:6" ht="15.75">
      <c r="A80" s="26"/>
      <c r="B80" s="40" t="s">
        <v>2</v>
      </c>
      <c r="C80" s="48"/>
      <c r="D80" s="17"/>
      <c r="E80" s="59">
        <f>E75+E76+E77+E78+E79</f>
        <v>53931</v>
      </c>
      <c r="F80" s="15"/>
    </row>
    <row r="81" spans="1:6" ht="78.75">
      <c r="A81" s="26" t="s">
        <v>76</v>
      </c>
      <c r="B81" s="39" t="s">
        <v>38</v>
      </c>
      <c r="C81" s="47">
        <v>8</v>
      </c>
      <c r="D81" s="53"/>
      <c r="E81" s="58">
        <v>1014</v>
      </c>
      <c r="F81" s="15"/>
    </row>
    <row r="82" spans="1:6" ht="94.5">
      <c r="A82" s="26" t="s">
        <v>77</v>
      </c>
      <c r="B82" s="39" t="s">
        <v>25</v>
      </c>
      <c r="C82" s="47">
        <v>250</v>
      </c>
      <c r="D82" s="53"/>
      <c r="E82" s="58">
        <v>82047</v>
      </c>
      <c r="F82" s="15"/>
    </row>
    <row r="83" spans="1:6" ht="78.75">
      <c r="A83" s="26" t="s">
        <v>78</v>
      </c>
      <c r="B83" s="39" t="s">
        <v>26</v>
      </c>
      <c r="C83" s="47">
        <v>42</v>
      </c>
      <c r="D83" s="53"/>
      <c r="E83" s="58">
        <v>6263</v>
      </c>
      <c r="F83" s="15"/>
    </row>
    <row r="84" spans="1:6" ht="47.25">
      <c r="A84" s="26" t="s">
        <v>79</v>
      </c>
      <c r="B84" s="39" t="s">
        <v>27</v>
      </c>
      <c r="C84" s="47">
        <v>10</v>
      </c>
      <c r="D84" s="53"/>
      <c r="E84" s="58">
        <v>18696</v>
      </c>
      <c r="F84" s="15"/>
    </row>
    <row r="85" spans="1:6" ht="63">
      <c r="A85" s="26" t="s">
        <v>80</v>
      </c>
      <c r="B85" s="39" t="s">
        <v>28</v>
      </c>
      <c r="C85" s="47">
        <v>26</v>
      </c>
      <c r="D85" s="53"/>
      <c r="E85" s="58">
        <v>54885</v>
      </c>
      <c r="F85" s="15"/>
    </row>
    <row r="86" spans="1:6" ht="31.5">
      <c r="A86" s="26" t="s">
        <v>81</v>
      </c>
      <c r="B86" s="39" t="s">
        <v>21</v>
      </c>
      <c r="C86" s="47">
        <v>229</v>
      </c>
      <c r="D86" s="53"/>
      <c r="E86" s="58">
        <v>0</v>
      </c>
      <c r="F86" s="15"/>
    </row>
    <row r="87" spans="1:6" ht="31.5">
      <c r="A87" s="26" t="s">
        <v>82</v>
      </c>
      <c r="B87" s="39" t="s">
        <v>23</v>
      </c>
      <c r="C87" s="47"/>
      <c r="D87" s="53"/>
      <c r="E87" s="58">
        <v>3</v>
      </c>
      <c r="F87" s="15"/>
    </row>
    <row r="88" spans="1:6" ht="15.75">
      <c r="A88" s="26"/>
      <c r="B88" s="40" t="s">
        <v>2</v>
      </c>
      <c r="C88" s="48"/>
      <c r="D88" s="17"/>
      <c r="E88" s="59">
        <f>SUM(E81:E87)</f>
        <v>162908</v>
      </c>
      <c r="F88" s="15"/>
    </row>
    <row r="89" spans="1:7" ht="110.25">
      <c r="A89" s="26" t="s">
        <v>83</v>
      </c>
      <c r="B89" s="41" t="s">
        <v>39</v>
      </c>
      <c r="C89" s="47">
        <v>250</v>
      </c>
      <c r="D89" s="53"/>
      <c r="E89" s="58">
        <v>629255</v>
      </c>
      <c r="F89" s="15"/>
      <c r="G89" s="24"/>
    </row>
    <row r="90" spans="1:6" ht="141.75">
      <c r="A90" s="26" t="s">
        <v>84</v>
      </c>
      <c r="B90" s="41" t="s">
        <v>167</v>
      </c>
      <c r="C90" s="47">
        <v>2</v>
      </c>
      <c r="D90" s="53"/>
      <c r="E90" s="58">
        <v>11035</v>
      </c>
      <c r="F90" s="15"/>
    </row>
    <row r="91" spans="1:6" ht="63">
      <c r="A91" s="26" t="s">
        <v>85</v>
      </c>
      <c r="B91" s="39" t="s">
        <v>40</v>
      </c>
      <c r="C91" s="47"/>
      <c r="D91" s="53"/>
      <c r="E91" s="58">
        <v>68898</v>
      </c>
      <c r="F91" s="15"/>
    </row>
    <row r="92" spans="1:6" ht="110.25">
      <c r="A92" s="26" t="s">
        <v>86</v>
      </c>
      <c r="B92" s="39" t="s">
        <v>168</v>
      </c>
      <c r="C92" s="47"/>
      <c r="D92" s="53"/>
      <c r="E92" s="58">
        <v>3040</v>
      </c>
      <c r="F92" s="15"/>
    </row>
    <row r="93" spans="1:6" ht="31.5">
      <c r="A93" s="26" t="s">
        <v>87</v>
      </c>
      <c r="B93" s="39" t="s">
        <v>21</v>
      </c>
      <c r="C93" s="47">
        <v>180</v>
      </c>
      <c r="D93" s="53"/>
      <c r="E93" s="58">
        <v>-4</v>
      </c>
      <c r="F93" s="15"/>
    </row>
    <row r="94" spans="1:6" ht="15.75">
      <c r="A94" s="26"/>
      <c r="B94" s="40" t="s">
        <v>2</v>
      </c>
      <c r="C94" s="48"/>
      <c r="D94" s="17"/>
      <c r="E94" s="59">
        <f>SUM(E89:E93)</f>
        <v>712224</v>
      </c>
      <c r="F94" s="15"/>
    </row>
    <row r="95" spans="1:7" ht="47.25">
      <c r="A95" s="26" t="s">
        <v>88</v>
      </c>
      <c r="B95" s="39" t="s">
        <v>31</v>
      </c>
      <c r="C95" s="47"/>
      <c r="D95" s="53"/>
      <c r="E95" s="58">
        <v>792</v>
      </c>
      <c r="F95" s="15"/>
      <c r="G95" s="24"/>
    </row>
    <row r="96" spans="1:9" ht="110.25">
      <c r="A96" s="26" t="s">
        <v>89</v>
      </c>
      <c r="B96" s="41" t="s">
        <v>39</v>
      </c>
      <c r="C96" s="47">
        <v>182</v>
      </c>
      <c r="D96" s="53"/>
      <c r="E96" s="58">
        <v>17865</v>
      </c>
      <c r="F96" s="15"/>
      <c r="I96" s="24"/>
    </row>
    <row r="97" spans="1:6" ht="110.25">
      <c r="A97" s="26" t="s">
        <v>90</v>
      </c>
      <c r="B97" s="39" t="s">
        <v>169</v>
      </c>
      <c r="C97" s="47">
        <v>242</v>
      </c>
      <c r="D97" s="53"/>
      <c r="E97" s="58">
        <v>49251</v>
      </c>
      <c r="F97" s="15"/>
    </row>
    <row r="98" spans="1:6" ht="31.5">
      <c r="A98" s="26" t="s">
        <v>91</v>
      </c>
      <c r="B98" s="39" t="s">
        <v>21</v>
      </c>
      <c r="C98" s="47">
        <v>80</v>
      </c>
      <c r="D98" s="53"/>
      <c r="E98" s="58">
        <v>0</v>
      </c>
      <c r="F98" s="15"/>
    </row>
    <row r="99" spans="1:6" ht="31.5">
      <c r="A99" s="26" t="s">
        <v>104</v>
      </c>
      <c r="B99" s="39" t="s">
        <v>23</v>
      </c>
      <c r="C99" s="47"/>
      <c r="D99" s="53"/>
      <c r="E99" s="58">
        <v>36</v>
      </c>
      <c r="F99" s="15"/>
    </row>
    <row r="100" spans="1:6" ht="15.75">
      <c r="A100" s="26"/>
      <c r="B100" s="40" t="s">
        <v>2</v>
      </c>
      <c r="C100" s="48"/>
      <c r="D100" s="17"/>
      <c r="E100" s="59">
        <f>SUM(E95:E99)</f>
        <v>67944</v>
      </c>
      <c r="F100" s="15"/>
    </row>
    <row r="101" spans="1:6" ht="31.5">
      <c r="A101" s="26" t="s">
        <v>105</v>
      </c>
      <c r="B101" s="39" t="s">
        <v>23</v>
      </c>
      <c r="C101" s="48"/>
      <c r="D101" s="17"/>
      <c r="E101" s="58">
        <v>2</v>
      </c>
      <c r="F101" s="15"/>
    </row>
    <row r="102" spans="1:6" ht="15.75">
      <c r="A102" s="26"/>
      <c r="B102" s="40" t="s">
        <v>2</v>
      </c>
      <c r="C102" s="48"/>
      <c r="D102" s="17"/>
      <c r="E102" s="59">
        <f>SUM(E101:E101)</f>
        <v>2</v>
      </c>
      <c r="F102" s="15"/>
    </row>
    <row r="103" spans="1:6" ht="47.25">
      <c r="A103" s="26" t="s">
        <v>106</v>
      </c>
      <c r="B103" s="39" t="s">
        <v>12</v>
      </c>
      <c r="C103" s="48"/>
      <c r="D103" s="17"/>
      <c r="E103" s="58">
        <v>144</v>
      </c>
      <c r="F103" s="15"/>
    </row>
    <row r="104" spans="1:6" ht="15.75">
      <c r="A104" s="26"/>
      <c r="B104" s="40" t="s">
        <v>2</v>
      </c>
      <c r="C104" s="48"/>
      <c r="D104" s="17"/>
      <c r="E104" s="59">
        <f>SUM(E103:E103)</f>
        <v>144</v>
      </c>
      <c r="F104" s="15"/>
    </row>
    <row r="105" spans="1:6" ht="47.25">
      <c r="A105" s="26" t="s">
        <v>123</v>
      </c>
      <c r="B105" s="39" t="s">
        <v>12</v>
      </c>
      <c r="C105" s="48"/>
      <c r="D105" s="17"/>
      <c r="E105" s="59">
        <v>9</v>
      </c>
      <c r="F105" s="15"/>
    </row>
    <row r="106" spans="1:6" ht="31.5">
      <c r="A106" s="26" t="s">
        <v>107</v>
      </c>
      <c r="B106" s="39" t="s">
        <v>23</v>
      </c>
      <c r="C106" s="48"/>
      <c r="D106" s="17"/>
      <c r="E106" s="58">
        <v>147</v>
      </c>
      <c r="F106" s="15"/>
    </row>
    <row r="107" spans="1:6" ht="15.75">
      <c r="A107" s="26"/>
      <c r="B107" s="40" t="s">
        <v>2</v>
      </c>
      <c r="C107" s="48"/>
      <c r="D107" s="17"/>
      <c r="E107" s="59">
        <f>E105+E106</f>
        <v>156</v>
      </c>
      <c r="F107" s="15"/>
    </row>
    <row r="108" spans="1:6" ht="31.5">
      <c r="A108" s="26" t="s">
        <v>108</v>
      </c>
      <c r="B108" s="39" t="s">
        <v>23</v>
      </c>
      <c r="C108" s="48"/>
      <c r="D108" s="17"/>
      <c r="E108" s="58">
        <v>8</v>
      </c>
      <c r="F108" s="15"/>
    </row>
    <row r="109" spans="1:6" ht="15.75">
      <c r="A109" s="26"/>
      <c r="B109" s="40" t="s">
        <v>2</v>
      </c>
      <c r="C109" s="48"/>
      <c r="D109" s="17"/>
      <c r="E109" s="59">
        <f>E108</f>
        <v>8</v>
      </c>
      <c r="F109" s="15"/>
    </row>
    <row r="110" spans="1:6" ht="47.25">
      <c r="A110" s="26" t="s">
        <v>126</v>
      </c>
      <c r="B110" s="39" t="s">
        <v>12</v>
      </c>
      <c r="C110" s="48"/>
      <c r="D110" s="17"/>
      <c r="E110" s="59">
        <v>52</v>
      </c>
      <c r="F110" s="15"/>
    </row>
    <row r="111" spans="1:6" ht="31.5">
      <c r="A111" s="26" t="s">
        <v>109</v>
      </c>
      <c r="B111" s="39" t="s">
        <v>23</v>
      </c>
      <c r="C111" s="48"/>
      <c r="D111" s="17"/>
      <c r="E111" s="58">
        <v>46</v>
      </c>
      <c r="F111" s="15"/>
    </row>
    <row r="112" spans="1:6" ht="15.75">
      <c r="A112" s="26"/>
      <c r="B112" s="40" t="s">
        <v>2</v>
      </c>
      <c r="C112" s="48"/>
      <c r="D112" s="17"/>
      <c r="E112" s="59">
        <f>E110+E111</f>
        <v>98</v>
      </c>
      <c r="F112" s="15"/>
    </row>
    <row r="113" spans="1:6" ht="47.25">
      <c r="A113" s="26" t="s">
        <v>124</v>
      </c>
      <c r="B113" s="39" t="s">
        <v>12</v>
      </c>
      <c r="C113" s="48"/>
      <c r="D113" s="17"/>
      <c r="E113" s="58">
        <v>43</v>
      </c>
      <c r="F113" s="15"/>
    </row>
    <row r="114" spans="1:6" ht="15.75">
      <c r="A114" s="26"/>
      <c r="B114" s="40" t="s">
        <v>2</v>
      </c>
      <c r="C114" s="48"/>
      <c r="D114" s="17"/>
      <c r="E114" s="59">
        <f>E113</f>
        <v>43</v>
      </c>
      <c r="F114" s="15"/>
    </row>
    <row r="115" spans="1:6" ht="47.25">
      <c r="A115" s="26" t="s">
        <v>125</v>
      </c>
      <c r="B115" s="39" t="s">
        <v>12</v>
      </c>
      <c r="C115" s="48"/>
      <c r="D115" s="17"/>
      <c r="E115" s="58">
        <v>18</v>
      </c>
      <c r="F115" s="15"/>
    </row>
    <row r="116" spans="1:6" ht="15.75">
      <c r="A116" s="26"/>
      <c r="B116" s="40" t="s">
        <v>2</v>
      </c>
      <c r="C116" s="48"/>
      <c r="D116" s="17"/>
      <c r="E116" s="59">
        <f>E115</f>
        <v>18</v>
      </c>
      <c r="F116" s="15"/>
    </row>
    <row r="117" spans="1:6" ht="31.5">
      <c r="A117" s="26" t="s">
        <v>110</v>
      </c>
      <c r="B117" s="39" t="s">
        <v>23</v>
      </c>
      <c r="C117" s="48"/>
      <c r="D117" s="17"/>
      <c r="E117" s="58">
        <v>658</v>
      </c>
      <c r="F117" s="15"/>
    </row>
    <row r="118" spans="1:6" ht="15.75">
      <c r="A118" s="26"/>
      <c r="B118" s="40" t="s">
        <v>2</v>
      </c>
      <c r="C118" s="48"/>
      <c r="D118" s="17"/>
      <c r="E118" s="59">
        <f>E117</f>
        <v>658</v>
      </c>
      <c r="F118" s="15"/>
    </row>
    <row r="119" spans="1:7" ht="47.25">
      <c r="A119" s="26" t="s">
        <v>111</v>
      </c>
      <c r="B119" s="39" t="s">
        <v>12</v>
      </c>
      <c r="C119" s="48"/>
      <c r="D119" s="17"/>
      <c r="E119" s="58">
        <v>160</v>
      </c>
      <c r="F119" s="15"/>
      <c r="G119" s="25"/>
    </row>
    <row r="120" spans="1:7" ht="31.5">
      <c r="A120" s="26" t="s">
        <v>112</v>
      </c>
      <c r="B120" s="39" t="s">
        <v>23</v>
      </c>
      <c r="C120" s="48"/>
      <c r="D120" s="17"/>
      <c r="E120" s="58">
        <v>0</v>
      </c>
      <c r="F120" s="15"/>
      <c r="G120" s="24"/>
    </row>
    <row r="121" spans="1:7" ht="15.75">
      <c r="A121" s="26"/>
      <c r="B121" s="40" t="s">
        <v>2</v>
      </c>
      <c r="C121" s="48"/>
      <c r="D121" s="17"/>
      <c r="E121" s="59">
        <f>SUM(E119:E120)</f>
        <v>160</v>
      </c>
      <c r="F121" s="15"/>
      <c r="G121" s="24"/>
    </row>
    <row r="122" spans="1:6" s="5" customFormat="1" ht="15.75">
      <c r="A122" s="37"/>
      <c r="B122" s="42" t="s">
        <v>9</v>
      </c>
      <c r="C122" s="48">
        <v>16137</v>
      </c>
      <c r="D122" s="17">
        <v>5565739</v>
      </c>
      <c r="E122" s="59">
        <f>E121+E118+E116+E114+E112+E109+E107+E104+E102+E100+E94+E88+E80+E74+E70+E68+E66+E63+E61+E59+E57+E54+E52+E44+E30+E28+E26+E22+E19+E17+E15</f>
        <v>5891594</v>
      </c>
      <c r="F122" s="16">
        <f>E122/D122*100</f>
        <v>105.85465829425347</v>
      </c>
    </row>
    <row r="123" spans="1:6" s="5" customFormat="1" ht="15.75">
      <c r="A123" s="37"/>
      <c r="B123" s="42"/>
      <c r="C123" s="48"/>
      <c r="D123" s="17"/>
      <c r="E123" s="59"/>
      <c r="F123" s="16"/>
    </row>
    <row r="124" spans="1:6" s="5" customFormat="1" ht="31.5">
      <c r="A124" s="26" t="s">
        <v>127</v>
      </c>
      <c r="B124" s="39" t="s">
        <v>128</v>
      </c>
      <c r="C124" s="48"/>
      <c r="D124" s="27">
        <v>21436</v>
      </c>
      <c r="E124" s="27">
        <v>21436</v>
      </c>
      <c r="F124" s="28">
        <f>E124/D124*100</f>
        <v>100</v>
      </c>
    </row>
    <row r="125" spans="1:6" s="5" customFormat="1" ht="47.25">
      <c r="A125" s="26" t="s">
        <v>129</v>
      </c>
      <c r="B125" s="39" t="s">
        <v>130</v>
      </c>
      <c r="C125" s="48"/>
      <c r="D125" s="27">
        <v>1042700</v>
      </c>
      <c r="E125" s="27">
        <v>1042684.1</v>
      </c>
      <c r="F125" s="28">
        <f>E125/D125*100</f>
        <v>99.99847511268821</v>
      </c>
    </row>
    <row r="126" spans="1:6" s="5" customFormat="1" ht="31.5">
      <c r="A126" s="26" t="s">
        <v>131</v>
      </c>
      <c r="B126" s="39" t="s">
        <v>170</v>
      </c>
      <c r="C126" s="48"/>
      <c r="D126" s="27">
        <v>16512.61</v>
      </c>
      <c r="E126" s="27">
        <v>16512.61</v>
      </c>
      <c r="F126" s="28">
        <f>E126/D126*100</f>
        <v>100</v>
      </c>
    </row>
    <row r="127" spans="1:6" s="5" customFormat="1" ht="63">
      <c r="A127" s="26" t="s">
        <v>132</v>
      </c>
      <c r="B127" s="39" t="s">
        <v>133</v>
      </c>
      <c r="C127" s="48"/>
      <c r="D127" s="27">
        <f>324160.5-158147.5</f>
        <v>166013</v>
      </c>
      <c r="E127" s="27">
        <f>351799.5-158147.5</f>
        <v>193652</v>
      </c>
      <c r="F127" s="28">
        <f aca="true" t="shared" si="0" ref="F127:F142">E127/D127*100</f>
        <v>116.64869618644322</v>
      </c>
    </row>
    <row r="128" spans="1:6" s="5" customFormat="1" ht="78.75">
      <c r="A128" s="26" t="s">
        <v>135</v>
      </c>
      <c r="B128" s="39" t="s">
        <v>134</v>
      </c>
      <c r="C128" s="48"/>
      <c r="D128" s="27">
        <v>20200</v>
      </c>
      <c r="E128" s="27">
        <v>20200</v>
      </c>
      <c r="F128" s="28">
        <f t="shared" si="0"/>
        <v>100</v>
      </c>
    </row>
    <row r="129" spans="1:6" s="5" customFormat="1" ht="110.25">
      <c r="A129" s="26" t="s">
        <v>137</v>
      </c>
      <c r="B129" s="39" t="s">
        <v>136</v>
      </c>
      <c r="C129" s="48"/>
      <c r="D129" s="27">
        <v>5227.2</v>
      </c>
      <c r="E129" s="27">
        <v>5227.2</v>
      </c>
      <c r="F129" s="28">
        <f t="shared" si="0"/>
        <v>100</v>
      </c>
    </row>
    <row r="130" spans="1:6" s="5" customFormat="1" ht="47.25">
      <c r="A130" s="26" t="s">
        <v>141</v>
      </c>
      <c r="B130" s="39" t="s">
        <v>142</v>
      </c>
      <c r="C130" s="48"/>
      <c r="D130" s="27">
        <f>13398-7077.54</f>
        <v>6320.46</v>
      </c>
      <c r="E130" s="27">
        <f>13398-7077.54</f>
        <v>6320.46</v>
      </c>
      <c r="F130" s="28">
        <f t="shared" si="0"/>
        <v>100</v>
      </c>
    </row>
    <row r="131" spans="1:6" s="5" customFormat="1" ht="15.75">
      <c r="A131" s="26" t="s">
        <v>143</v>
      </c>
      <c r="B131" s="43" t="s">
        <v>144</v>
      </c>
      <c r="C131" s="48"/>
      <c r="D131" s="27">
        <f>326418.39-2632.9</f>
        <v>323785.49</v>
      </c>
      <c r="E131" s="27">
        <f>317531.32-2632.9</f>
        <v>314898.42</v>
      </c>
      <c r="F131" s="28">
        <f t="shared" si="0"/>
        <v>97.2552599562136</v>
      </c>
    </row>
    <row r="132" spans="1:6" s="5" customFormat="1" ht="47.25">
      <c r="A132" s="26" t="s">
        <v>146</v>
      </c>
      <c r="B132" s="39" t="s">
        <v>145</v>
      </c>
      <c r="C132" s="48"/>
      <c r="D132" s="27">
        <v>3121.7</v>
      </c>
      <c r="E132" s="27">
        <v>3121.7</v>
      </c>
      <c r="F132" s="28">
        <f t="shared" si="0"/>
        <v>100</v>
      </c>
    </row>
    <row r="133" spans="1:6" s="5" customFormat="1" ht="63">
      <c r="A133" s="26" t="s">
        <v>147</v>
      </c>
      <c r="B133" s="39" t="s">
        <v>171</v>
      </c>
      <c r="C133" s="48"/>
      <c r="D133" s="27">
        <v>2164.8</v>
      </c>
      <c r="E133" s="27">
        <v>2147.82</v>
      </c>
      <c r="F133" s="28">
        <f t="shared" si="0"/>
        <v>99.21563192904657</v>
      </c>
    </row>
    <row r="134" spans="1:6" s="5" customFormat="1" ht="47.25">
      <c r="A134" s="26" t="s">
        <v>148</v>
      </c>
      <c r="B134" s="39" t="s">
        <v>149</v>
      </c>
      <c r="C134" s="48"/>
      <c r="D134" s="27">
        <f>209813.52-265.52</f>
        <v>209548</v>
      </c>
      <c r="E134" s="27">
        <f>209813.52-265.52</f>
        <v>209548</v>
      </c>
      <c r="F134" s="28">
        <f t="shared" si="0"/>
        <v>100</v>
      </c>
    </row>
    <row r="135" spans="1:6" s="5" customFormat="1" ht="94.5">
      <c r="A135" s="26" t="s">
        <v>150</v>
      </c>
      <c r="B135" s="39" t="s">
        <v>178</v>
      </c>
      <c r="C135" s="48"/>
      <c r="D135" s="27">
        <f>79791.23+3479.65-3380.23</f>
        <v>79890.65</v>
      </c>
      <c r="E135" s="27">
        <f>86750.13+3479.65-3380.23</f>
        <v>86849.55</v>
      </c>
      <c r="F135" s="28">
        <f t="shared" si="0"/>
        <v>108.71053120734405</v>
      </c>
    </row>
    <row r="136" spans="1:6" s="5" customFormat="1" ht="63">
      <c r="A136" s="26" t="s">
        <v>151</v>
      </c>
      <c r="B136" s="39" t="s">
        <v>176</v>
      </c>
      <c r="C136" s="48"/>
      <c r="D136" s="27">
        <v>84377.65</v>
      </c>
      <c r="E136" s="27">
        <v>79251.13</v>
      </c>
      <c r="F136" s="28">
        <f t="shared" si="0"/>
        <v>93.92431526595017</v>
      </c>
    </row>
    <row r="137" spans="1:6" s="5" customFormat="1" ht="78.75">
      <c r="A137" s="26" t="s">
        <v>152</v>
      </c>
      <c r="B137" s="39" t="s">
        <v>153</v>
      </c>
      <c r="C137" s="48"/>
      <c r="D137" s="27">
        <v>20104</v>
      </c>
      <c r="E137" s="27">
        <v>19945.92</v>
      </c>
      <c r="F137" s="28">
        <f t="shared" si="0"/>
        <v>99.21368881814563</v>
      </c>
    </row>
    <row r="138" spans="1:6" s="5" customFormat="1" ht="119.25" customHeight="1">
      <c r="A138" s="26" t="s">
        <v>154</v>
      </c>
      <c r="B138" s="75" t="s">
        <v>175</v>
      </c>
      <c r="C138" s="48"/>
      <c r="D138" s="27">
        <v>342444.6</v>
      </c>
      <c r="E138" s="27">
        <v>342444.6</v>
      </c>
      <c r="F138" s="28">
        <f t="shared" si="0"/>
        <v>100</v>
      </c>
    </row>
    <row r="139" spans="1:6" s="5" customFormat="1" ht="31.5">
      <c r="A139" s="26"/>
      <c r="B139" s="39" t="s">
        <v>174</v>
      </c>
      <c r="C139" s="48"/>
      <c r="D139" s="27"/>
      <c r="E139" s="27"/>
      <c r="F139" s="28"/>
    </row>
    <row r="140" spans="1:6" s="5" customFormat="1" ht="78.75">
      <c r="A140" s="26" t="s">
        <v>155</v>
      </c>
      <c r="B140" s="39" t="s">
        <v>173</v>
      </c>
      <c r="C140" s="48"/>
      <c r="D140" s="27">
        <v>12192.3</v>
      </c>
      <c r="E140" s="27">
        <v>12192.3</v>
      </c>
      <c r="F140" s="28">
        <f t="shared" si="0"/>
        <v>100</v>
      </c>
    </row>
    <row r="141" spans="1:6" s="5" customFormat="1" ht="31.5">
      <c r="A141" s="26" t="s">
        <v>156</v>
      </c>
      <c r="B141" s="39" t="s">
        <v>157</v>
      </c>
      <c r="C141" s="48"/>
      <c r="D141" s="27">
        <f>39341-9081.6</f>
        <v>30259.4</v>
      </c>
      <c r="E141" s="27">
        <f>39341-9081.6</f>
        <v>30259.4</v>
      </c>
      <c r="F141" s="28">
        <f t="shared" si="0"/>
        <v>100</v>
      </c>
    </row>
    <row r="142" spans="1:6" s="5" customFormat="1" ht="63">
      <c r="A142" s="26" t="s">
        <v>156</v>
      </c>
      <c r="B142" s="39" t="s">
        <v>158</v>
      </c>
      <c r="C142" s="48"/>
      <c r="D142" s="27">
        <v>1538</v>
      </c>
      <c r="E142" s="27">
        <v>1538</v>
      </c>
      <c r="F142" s="28">
        <f t="shared" si="0"/>
        <v>100</v>
      </c>
    </row>
    <row r="143" spans="1:6" s="5" customFormat="1" ht="15.75">
      <c r="A143" s="26"/>
      <c r="B143" s="40" t="s">
        <v>2</v>
      </c>
      <c r="C143" s="48"/>
      <c r="D143" s="29">
        <f>SUM(D124:D142)</f>
        <v>2387835.8599999994</v>
      </c>
      <c r="E143" s="29">
        <f>SUM(E124:E142)</f>
        <v>2408229.21</v>
      </c>
      <c r="F143" s="30">
        <f>E143/D143*100</f>
        <v>100.854051584601</v>
      </c>
    </row>
    <row r="144" spans="1:6" s="5" customFormat="1" ht="110.25">
      <c r="A144" s="26" t="s">
        <v>138</v>
      </c>
      <c r="B144" s="39" t="s">
        <v>139</v>
      </c>
      <c r="C144" s="48"/>
      <c r="D144" s="27">
        <v>1659545</v>
      </c>
      <c r="E144" s="27">
        <v>1647529.68</v>
      </c>
      <c r="F144" s="28">
        <f>E144/D144*100</f>
        <v>99.27598709284774</v>
      </c>
    </row>
    <row r="145" spans="1:6" s="5" customFormat="1" ht="63">
      <c r="A145" s="26" t="s">
        <v>140</v>
      </c>
      <c r="B145" s="39" t="s">
        <v>177</v>
      </c>
      <c r="C145" s="48"/>
      <c r="D145" s="27">
        <v>188350</v>
      </c>
      <c r="E145" s="27">
        <v>186986.33</v>
      </c>
      <c r="F145" s="28">
        <f>E145/D145*100</f>
        <v>99.27599150517653</v>
      </c>
    </row>
    <row r="146" spans="1:6" s="5" customFormat="1" ht="15.75">
      <c r="A146" s="26"/>
      <c r="B146" s="40" t="s">
        <v>2</v>
      </c>
      <c r="C146" s="48"/>
      <c r="D146" s="29">
        <f>SUM(D144:D145)</f>
        <v>1847895</v>
      </c>
      <c r="E146" s="29">
        <f>SUM(E144:E145)</f>
        <v>1834516.01</v>
      </c>
      <c r="F146" s="30">
        <f>E146/D146*100</f>
        <v>99.27598754258223</v>
      </c>
    </row>
    <row r="147" spans="1:6" s="6" customFormat="1" ht="16.5" customHeight="1" thickBot="1">
      <c r="A147" s="38"/>
      <c r="B147" s="32" t="s">
        <v>33</v>
      </c>
      <c r="C147" s="49"/>
      <c r="D147" s="13">
        <f>D122+D143+D146</f>
        <v>9801469.86</v>
      </c>
      <c r="E147" s="13">
        <f>E122+E143+E146</f>
        <v>10134339.22</v>
      </c>
      <c r="F147" s="8">
        <f>E147/D147*100</f>
        <v>103.39611675345193</v>
      </c>
    </row>
    <row r="149" spans="1:6" s="66" customFormat="1" ht="36.75" customHeight="1">
      <c r="A149" s="71" t="s">
        <v>164</v>
      </c>
      <c r="B149" s="72"/>
      <c r="C149" s="72"/>
      <c r="D149" s="72"/>
      <c r="E149" s="72"/>
      <c r="F149" s="72"/>
    </row>
    <row r="151" ht="65.25" customHeight="1"/>
    <row r="152" spans="1:10" s="65" customFormat="1" ht="44.25" customHeight="1">
      <c r="A152" s="68" t="s">
        <v>165</v>
      </c>
      <c r="B152" s="69"/>
      <c r="C152" s="69"/>
      <c r="D152" s="69"/>
      <c r="E152" s="69"/>
      <c r="F152" s="69"/>
      <c r="G152" s="69"/>
      <c r="H152" s="69"/>
      <c r="I152" s="69"/>
      <c r="J152" s="69"/>
    </row>
    <row r="157" ht="12.75" customHeight="1">
      <c r="E157" s="20"/>
    </row>
    <row r="158" ht="12.75" customHeight="1">
      <c r="E158" s="21"/>
    </row>
    <row r="159" ht="12.75" customHeight="1">
      <c r="E159" s="20"/>
    </row>
  </sheetData>
  <mergeCells count="4">
    <mergeCell ref="A7:E7"/>
    <mergeCell ref="A152:J152"/>
    <mergeCell ref="A6:F6"/>
    <mergeCell ref="A149:F149"/>
  </mergeCells>
  <printOptions/>
  <pageMargins left="0.984251968503937" right="0.1968503937007874" top="0.3937007874015748" bottom="0.3937007874015748" header="0" footer="0"/>
  <pageSetup fitToHeight="7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</dc:creator>
  <cp:keywords/>
  <dc:description/>
  <cp:lastModifiedBy>осянкина</cp:lastModifiedBy>
  <cp:lastPrinted>2011-06-02T07:31:33Z</cp:lastPrinted>
  <dcterms:created xsi:type="dcterms:W3CDTF">2000-11-30T09:28:24Z</dcterms:created>
  <dcterms:modified xsi:type="dcterms:W3CDTF">2011-06-02T07:33:30Z</dcterms:modified>
  <cp:category/>
  <cp:version/>
  <cp:contentType/>
  <cp:contentStatus/>
</cp:coreProperties>
</file>